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defaultThemeVersion="124226"/>
  <xr:revisionPtr revIDLastSave="0" documentId="13_ncr:1_{4679D02B-C412-413D-A41D-8C44124A49D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1" sheetId="1" r:id="rId1"/>
  </sheets>
  <definedNames>
    <definedName name="_xlnm._FilterDatabase" localSheetId="0" hidden="1">'приложение № 1'!$A$7:$N$82</definedName>
    <definedName name="_xlnm.Print_Titles" localSheetId="0">'приложение № 1'!$5:$7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1" l="1"/>
  <c r="L11" i="1"/>
  <c r="M11" i="1"/>
  <c r="N11" i="1"/>
  <c r="K12" i="1"/>
  <c r="L12" i="1"/>
  <c r="M12" i="1"/>
  <c r="N12" i="1"/>
  <c r="K13" i="1"/>
  <c r="L13" i="1"/>
  <c r="M13" i="1"/>
  <c r="N13" i="1"/>
  <c r="K14" i="1"/>
  <c r="L14" i="1"/>
  <c r="M14" i="1"/>
  <c r="N14" i="1"/>
  <c r="K15" i="1"/>
  <c r="L15" i="1"/>
  <c r="M15" i="1"/>
  <c r="N15" i="1"/>
  <c r="K16" i="1"/>
  <c r="L16" i="1"/>
  <c r="M16" i="1"/>
  <c r="N16" i="1"/>
  <c r="K17" i="1"/>
  <c r="L17" i="1"/>
  <c r="M17" i="1"/>
  <c r="N17" i="1"/>
  <c r="K18" i="1"/>
  <c r="L18" i="1"/>
  <c r="M18" i="1"/>
  <c r="N18" i="1"/>
  <c r="K19" i="1"/>
  <c r="L19" i="1"/>
  <c r="M19" i="1"/>
  <c r="N19" i="1"/>
  <c r="K20" i="1"/>
  <c r="L20" i="1"/>
  <c r="M20" i="1"/>
  <c r="N20" i="1"/>
  <c r="K21" i="1"/>
  <c r="L21" i="1"/>
  <c r="M21" i="1"/>
  <c r="N21" i="1"/>
  <c r="K22" i="1"/>
  <c r="L22" i="1"/>
  <c r="M22" i="1"/>
  <c r="N22" i="1"/>
  <c r="K23" i="1"/>
  <c r="L23" i="1"/>
  <c r="M23" i="1"/>
  <c r="N23" i="1"/>
  <c r="K24" i="1"/>
  <c r="L24" i="1"/>
  <c r="M24" i="1"/>
  <c r="N24" i="1"/>
  <c r="K25" i="1"/>
  <c r="L25" i="1"/>
  <c r="M25" i="1"/>
  <c r="N25" i="1"/>
  <c r="K26" i="1"/>
  <c r="L26" i="1"/>
  <c r="M26" i="1"/>
  <c r="N26" i="1"/>
  <c r="K27" i="1"/>
  <c r="L27" i="1"/>
  <c r="M27" i="1"/>
  <c r="N27" i="1"/>
  <c r="K28" i="1"/>
  <c r="L28" i="1"/>
  <c r="M28" i="1"/>
  <c r="N28" i="1"/>
  <c r="K29" i="1"/>
  <c r="L29" i="1"/>
  <c r="M29" i="1"/>
  <c r="N29" i="1"/>
  <c r="K30" i="1"/>
  <c r="L30" i="1"/>
  <c r="M30" i="1"/>
  <c r="N30" i="1"/>
  <c r="K31" i="1"/>
  <c r="L31" i="1"/>
  <c r="M31" i="1"/>
  <c r="N31" i="1"/>
  <c r="K32" i="1"/>
  <c r="L32" i="1"/>
  <c r="M32" i="1"/>
  <c r="N32" i="1"/>
  <c r="K33" i="1"/>
  <c r="L33" i="1"/>
  <c r="M33" i="1"/>
  <c r="N33" i="1"/>
  <c r="K34" i="1"/>
  <c r="L34" i="1"/>
  <c r="M34" i="1"/>
  <c r="N34" i="1"/>
  <c r="K35" i="1"/>
  <c r="L35" i="1"/>
  <c r="M35" i="1"/>
  <c r="N35" i="1"/>
  <c r="K36" i="1"/>
  <c r="L36" i="1"/>
  <c r="M36" i="1"/>
  <c r="N36" i="1"/>
  <c r="K37" i="1"/>
  <c r="L37" i="1"/>
  <c r="M37" i="1"/>
  <c r="N37" i="1"/>
  <c r="K38" i="1"/>
  <c r="M38" i="1"/>
  <c r="N38" i="1"/>
  <c r="K39" i="1"/>
  <c r="M39" i="1"/>
  <c r="N39" i="1"/>
  <c r="K40" i="1"/>
  <c r="L40" i="1"/>
  <c r="M40" i="1"/>
  <c r="N40" i="1"/>
  <c r="K41" i="1"/>
  <c r="L41" i="1"/>
  <c r="M41" i="1"/>
  <c r="N41" i="1"/>
  <c r="K42" i="1"/>
  <c r="L42" i="1"/>
  <c r="M42" i="1"/>
  <c r="N42" i="1"/>
  <c r="K43" i="1"/>
  <c r="L43" i="1"/>
  <c r="M43" i="1"/>
  <c r="N43" i="1"/>
  <c r="K44" i="1"/>
  <c r="L44" i="1"/>
  <c r="M44" i="1"/>
  <c r="N44" i="1"/>
  <c r="K45" i="1"/>
  <c r="L45" i="1"/>
  <c r="M45" i="1"/>
  <c r="N45" i="1"/>
  <c r="K46" i="1"/>
  <c r="L46" i="1"/>
  <c r="M46" i="1"/>
  <c r="N46" i="1"/>
  <c r="K47" i="1"/>
  <c r="L47" i="1"/>
  <c r="M47" i="1"/>
  <c r="N47" i="1"/>
  <c r="K48" i="1"/>
  <c r="L48" i="1"/>
  <c r="M48" i="1"/>
  <c r="N48" i="1"/>
  <c r="K49" i="1"/>
  <c r="L49" i="1"/>
  <c r="M49" i="1"/>
  <c r="N49" i="1"/>
  <c r="K50" i="1"/>
  <c r="L50" i="1"/>
  <c r="M50" i="1"/>
  <c r="N50" i="1"/>
  <c r="K51" i="1"/>
  <c r="L51" i="1"/>
  <c r="M51" i="1"/>
  <c r="N51" i="1"/>
  <c r="K52" i="1"/>
  <c r="L52" i="1"/>
  <c r="M52" i="1"/>
  <c r="N52" i="1"/>
  <c r="K53" i="1"/>
  <c r="L53" i="1"/>
  <c r="M53" i="1"/>
  <c r="N53" i="1"/>
  <c r="K54" i="1"/>
  <c r="L54" i="1"/>
  <c r="M54" i="1"/>
  <c r="N54" i="1"/>
  <c r="K55" i="1"/>
  <c r="L55" i="1"/>
  <c r="M55" i="1"/>
  <c r="N55" i="1"/>
  <c r="K56" i="1"/>
  <c r="L56" i="1"/>
  <c r="M56" i="1"/>
  <c r="N56" i="1"/>
  <c r="K57" i="1"/>
  <c r="L57" i="1"/>
  <c r="M57" i="1"/>
  <c r="N57" i="1"/>
  <c r="K58" i="1"/>
  <c r="L58" i="1"/>
  <c r="M58" i="1"/>
  <c r="N58" i="1"/>
  <c r="K59" i="1"/>
  <c r="L59" i="1"/>
  <c r="M59" i="1"/>
  <c r="N59" i="1"/>
  <c r="K60" i="1"/>
  <c r="L60" i="1"/>
  <c r="M60" i="1"/>
  <c r="N60" i="1"/>
  <c r="K61" i="1"/>
  <c r="L61" i="1"/>
  <c r="M61" i="1"/>
  <c r="N61" i="1"/>
  <c r="K62" i="1"/>
  <c r="L62" i="1"/>
  <c r="M62" i="1"/>
  <c r="N62" i="1"/>
  <c r="K63" i="1"/>
  <c r="L63" i="1"/>
  <c r="M63" i="1"/>
  <c r="N63" i="1"/>
  <c r="K64" i="1"/>
  <c r="L64" i="1"/>
  <c r="M64" i="1"/>
  <c r="N64" i="1"/>
  <c r="K65" i="1"/>
  <c r="L65" i="1"/>
  <c r="M65" i="1"/>
  <c r="N65" i="1"/>
  <c r="K66" i="1"/>
  <c r="L66" i="1"/>
  <c r="M66" i="1"/>
  <c r="N66" i="1"/>
  <c r="K67" i="1"/>
  <c r="L67" i="1"/>
  <c r="M67" i="1"/>
  <c r="N67" i="1"/>
  <c r="K68" i="1"/>
  <c r="L68" i="1"/>
  <c r="M68" i="1"/>
  <c r="N68" i="1"/>
  <c r="K69" i="1"/>
  <c r="L69" i="1"/>
  <c r="M69" i="1"/>
  <c r="N69" i="1"/>
  <c r="K70" i="1"/>
  <c r="L70" i="1"/>
  <c r="M70" i="1"/>
  <c r="N70" i="1"/>
  <c r="K71" i="1"/>
  <c r="L71" i="1"/>
  <c r="M71" i="1"/>
  <c r="N71" i="1"/>
  <c r="K72" i="1"/>
  <c r="L72" i="1"/>
  <c r="M72" i="1"/>
  <c r="N72" i="1"/>
  <c r="K73" i="1"/>
  <c r="L73" i="1"/>
  <c r="M73" i="1"/>
  <c r="N73" i="1"/>
  <c r="K74" i="1"/>
  <c r="M74" i="1"/>
  <c r="K75" i="1"/>
  <c r="M75" i="1"/>
  <c r="K76" i="1"/>
  <c r="L76" i="1"/>
  <c r="M76" i="1"/>
  <c r="N76" i="1"/>
  <c r="K77" i="1"/>
  <c r="L77" i="1"/>
  <c r="M77" i="1"/>
  <c r="N77" i="1"/>
  <c r="K78" i="1"/>
  <c r="L78" i="1"/>
  <c r="M78" i="1"/>
  <c r="N78" i="1"/>
  <c r="K79" i="1"/>
  <c r="L79" i="1"/>
  <c r="M79" i="1"/>
  <c r="N79" i="1"/>
  <c r="K80" i="1"/>
  <c r="L80" i="1"/>
  <c r="M80" i="1"/>
  <c r="N80" i="1"/>
  <c r="K81" i="1"/>
  <c r="L81" i="1"/>
  <c r="M81" i="1"/>
  <c r="N81" i="1"/>
  <c r="K82" i="1"/>
  <c r="L82" i="1"/>
  <c r="M82" i="1"/>
  <c r="N82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H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I10" i="1"/>
  <c r="H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E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10" i="1" l="1"/>
  <c r="N10" i="1"/>
  <c r="M10" i="1"/>
  <c r="L10" i="1"/>
  <c r="K10" i="1"/>
  <c r="J28" i="1"/>
  <c r="G28" i="1"/>
  <c r="D28" i="1"/>
  <c r="C28" i="1"/>
  <c r="J74" i="1"/>
  <c r="G74" i="1"/>
  <c r="D74" i="1"/>
  <c r="C74" i="1"/>
  <c r="D18" i="1"/>
  <c r="J77" i="1" l="1"/>
  <c r="G77" i="1"/>
  <c r="D77" i="1"/>
  <c r="C77" i="1"/>
  <c r="C76" i="1" s="1"/>
  <c r="G76" i="1" l="1"/>
  <c r="J76" i="1"/>
  <c r="D76" i="1"/>
  <c r="C47" i="1"/>
  <c r="C27" i="1" s="1"/>
  <c r="C43" i="1"/>
  <c r="C40" i="1"/>
  <c r="C38" i="1"/>
  <c r="C24" i="1"/>
  <c r="C21" i="1"/>
  <c r="C18" i="1"/>
  <c r="C12" i="1"/>
  <c r="C16" i="1" l="1"/>
  <c r="C9" i="1"/>
  <c r="C8" i="1" s="1"/>
  <c r="C82" i="1" s="1"/>
  <c r="F10" i="1"/>
  <c r="J24" i="1" l="1"/>
  <c r="G24" i="1"/>
  <c r="D24" i="1"/>
  <c r="J47" i="1" l="1"/>
  <c r="J43" i="1"/>
  <c r="J40" i="1"/>
  <c r="J38" i="1"/>
  <c r="J21" i="1"/>
  <c r="J18" i="1"/>
  <c r="J12" i="1"/>
  <c r="G47" i="1"/>
  <c r="G43" i="1"/>
  <c r="G40" i="1"/>
  <c r="G38" i="1"/>
  <c r="G21" i="1"/>
  <c r="G18" i="1"/>
  <c r="G12" i="1"/>
  <c r="G27" i="1" l="1"/>
  <c r="J27" i="1"/>
  <c r="J16" i="1"/>
  <c r="G16" i="1"/>
  <c r="J9" i="1" l="1"/>
  <c r="G9" i="1"/>
  <c r="N9" i="1" l="1"/>
  <c r="J8" i="1"/>
  <c r="L9" i="1"/>
  <c r="G8" i="1"/>
  <c r="M9" i="1"/>
  <c r="K9" i="1"/>
  <c r="N8" i="1" l="1"/>
  <c r="J82" i="1"/>
  <c r="L8" i="1"/>
  <c r="G82" i="1"/>
  <c r="D47" i="1"/>
  <c r="D40" i="1" l="1"/>
  <c r="D12" i="1" l="1"/>
  <c r="D43" i="1"/>
  <c r="D21" i="1" l="1"/>
  <c r="D16" i="1" l="1"/>
  <c r="K8" i="1" l="1"/>
  <c r="D9" i="1" l="1"/>
  <c r="D38" i="1"/>
  <c r="D27" i="1" l="1"/>
  <c r="F9" i="1"/>
  <c r="I9" i="1"/>
  <c r="E9" i="1"/>
  <c r="H9" i="1"/>
  <c r="D8" i="1" l="1"/>
  <c r="F8" i="1" l="1"/>
  <c r="I8" i="1"/>
  <c r="E8" i="1"/>
  <c r="D82" i="1"/>
  <c r="M8" i="1"/>
  <c r="H8" i="1"/>
</calcChain>
</file>

<file path=xl/sharedStrings.xml><?xml version="1.0" encoding="utf-8"?>
<sst xmlns="http://schemas.openxmlformats.org/spreadsheetml/2006/main" count="169" uniqueCount="163">
  <si>
    <t>Код бюджетной классификации</t>
  </si>
  <si>
    <t xml:space="preserve">Наименование </t>
  </si>
  <si>
    <t>%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</si>
  <si>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</si>
  <si>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</si>
  <si>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</si>
  <si>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</si>
  <si>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</si>
  <si>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</si>
  <si>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</si>
  <si>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</si>
  <si>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</si>
  <si>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</si>
  <si>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</si>
  <si>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</si>
  <si>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</si>
  <si>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</si>
  <si>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</si>
  <si>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</si>
  <si>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</si>
  <si>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</si>
  <si>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</si>
  <si>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</si>
  <si>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</si>
  <si>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</si>
  <si>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</si>
  <si>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</si>
  <si>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</si>
  <si>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</si>
  <si>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</si>
  <si>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</si>
  <si>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</si>
  <si>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</si>
  <si>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</si>
  <si>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</si>
  <si>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</si>
  <si>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</si>
  <si>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ИТОГО ДОХОДОВ</t>
  </si>
  <si>
    <t>Приложение № 1</t>
  </si>
  <si>
    <t>сумма</t>
  </si>
  <si>
    <t>4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</si>
  <si>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</si>
  <si>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</si>
  <si>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000 1 05 03000 01 0000 110</t>
  </si>
  <si>
    <t>Доходы от оказания платных услуг и компенсации затрат государства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</si>
  <si>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</si>
  <si>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</si>
  <si>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000 1 06 04000 02 0000 110</t>
  </si>
  <si>
    <t>Транспортный налог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</si>
  <si>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</si>
  <si>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</si>
  <si>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</si>
  <si>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</si>
  <si>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</si>
  <si>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</si>
  <si>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</si>
  <si>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</si>
  <si>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</si>
  <si>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</si>
  <si>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</si>
  <si>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</si>
  <si>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</si>
  <si>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</si>
  <si>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</si>
  <si>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</si>
  <si>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000 1 11 01040 04 0000 120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</si>
  <si>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</si>
  <si>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</si>
  <si>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</si>
  <si>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</si>
  <si>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</si>
  <si>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</si>
  <si>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</si>
  <si>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</si>
  <si>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</si>
  <si>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</si>
  <si>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</si>
  <si>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</si>
  <si>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</si>
  <si>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</si>
  <si>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</si>
  <si>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</si>
  <si>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</si>
  <si>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</si>
  <si>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</si>
  <si>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</si>
  <si>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</si>
  <si>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</si>
  <si>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</si>
  <si>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</si>
  <si>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</si>
  <si>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</si>
  <si>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</si>
  <si>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</si>
  <si>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</si>
  <si>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</si>
  <si>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</si>
  <si>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</si>
  <si>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</si>
  <si>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</si>
  <si>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</si>
  <si>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</si>
  <si>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</si>
  <si>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</si>
  <si>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</si>
  <si>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</si>
  <si>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</si>
  <si>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</si>
  <si>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</si>
  <si>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000 1 16 01083 01 0000 140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</si>
  <si>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</si>
  <si>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</si>
  <si>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</si>
  <si>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</si>
  <si>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3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</si>
  <si>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</si>
  <si>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</si>
  <si>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</si>
  <si>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</si>
  <si>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</si>
  <si>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</si>
  <si>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</si>
  <si>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</si>
  <si>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</si>
  <si>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</si>
  <si>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</si>
  <si>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</si>
  <si>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Отклонение 2026 от 2025 года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</si>
  <si>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</si>
  <si>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</si>
  <si>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</si>
  <si>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</si>
  <si>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Проект на 2025 год </t>
  </si>
  <si>
    <t xml:space="preserve"> 2027 год (проект)</t>
  </si>
  <si>
    <t>Отклонение 2027 от 2026 года</t>
  </si>
  <si>
    <t>000 1 11 05312 04 0000 120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</si>
  <si>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</si>
  <si>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</si>
  <si>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</si>
  <si>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</si>
  <si>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</si>
  <si>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</si>
  <si>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</si>
  <si>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</si>
  <si>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</si>
  <si>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</si>
  <si>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</si>
  <si>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000 2 02 10000 00 0000 151</t>
  </si>
  <si>
    <t>000 2 02 20000 00 0000 151</t>
  </si>
  <si>
    <t>000 2 02 30000 00 0000 151</t>
  </si>
  <si>
    <t>000 2 02 40000 00 0000 151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</si>
  <si>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</si>
  <si>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Сравнение проекта бюджета по доходам на 2026 год и плановый период 2027 и 2028 годов с планом на 2025 год </t>
  </si>
  <si>
    <t xml:space="preserve">Проект на 2026 год </t>
  </si>
  <si>
    <t xml:space="preserve"> 2028 год (проект)</t>
  </si>
  <si>
    <t>Отклонение 2028 от 2027 года</t>
  </si>
  <si>
    <t>Отклонение 2028 от 2025 года</t>
  </si>
  <si>
    <t>000 2 02 00000 00 0000 000</t>
  </si>
  <si>
    <t>Безвозмездные поступления от других бюджетов бюджетной системы</t>
  </si>
  <si>
    <t xml:space="preserve">000 1 17 00000 00 0000 000
</t>
  </si>
  <si>
    <t>Прочие неналоговые доходы</t>
  </si>
  <si>
    <t xml:space="preserve">000 1 17 15020 04 0000 150
</t>
  </si>
  <si>
    <t>Инициативные платежи, зачисляемые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</si>
</sst>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62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49" fontId="3" fillId="0" borderId="1" xfId="3" applyNumberFormat="1" applyFont="1" applyFill="1" applyBorder="1" applyAlignment="1" applyProtection="1">
      <alignment horizontal="center" vertical="center" wrapText="1"/>
    </xf>
    <xf numFmtId="49" fontId="3" fillId="0" borderId="1" xfId="3" applyNumberFormat="1" applyFont="1" applyFill="1" applyBorder="1" applyAlignment="1" applyProtection="1">
      <alignment horizontal="left" vertical="center" wrapText="1"/>
    </xf>
    <xf numFmtId="3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/>
    <xf numFmtId="4" fontId="3" fillId="0" borderId="0" xfId="0" applyNumberFormat="1" applyFont="1" applyFill="1"/>
    <xf numFmtId="4" fontId="5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3" fontId="2" fillId="0" borderId="0" xfId="0" applyNumberFormat="1" applyFont="1" applyFill="1"/>
    <xf numFmtId="3" fontId="3" fillId="0" borderId="0" xfId="0" applyNumberFormat="1" applyFont="1" applyFill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3" fontId="3" fillId="0" borderId="0" xfId="0" applyNumberFormat="1" applyFont="1" applyFill="1"/>
    <xf numFmtId="0" fontId="5" fillId="0" borderId="0" xfId="0" applyFont="1" applyFill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2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3" xr:uid="{00000000-0005-0000-0000-000002000000}"/>
    <cellStyle name="Обычный_Уточненные Приложения 1,6,7,8,9,13июль 2008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2"/>
  <sheetViews>
    <sheetView tabSelected="1" zoomScaleNormal="100" zoomScaleSheetLayoutView="100" zoomScalePageLayoutView="90" workbookViewId="0">
      <pane ySplit="7" topLeftCell="A8" activePane="bottomLeft" state="frozen"/>
      <selection pane="bottomLeft" activeCell="A27" sqref="A27:XFD27"/>
    </sheetView>
  </sheetViews>
  <sheetFormatPr defaultRowHeight="12.75" x14ac:dyDescent="0.2"/>
  <cols>
    <col min="1" max="1" width="24.140625" style="6" customWidth="1"/>
    <col min="2" max="2" width="60.42578125" style="38" customWidth="1"/>
    <col min="3" max="4" width="14" style="13" customWidth="1"/>
    <col min="5" max="5" width="14.28515625" style="13" customWidth="1"/>
    <col min="6" max="6" width="8.5703125" style="13" customWidth="1"/>
    <col min="7" max="7" width="13.5703125" style="27" customWidth="1"/>
    <col min="8" max="8" width="14.140625" style="13" customWidth="1"/>
    <col min="9" max="9" width="8.5703125" style="13" customWidth="1"/>
    <col min="10" max="10" width="14.42578125" style="27" customWidth="1"/>
    <col min="11" max="11" width="14.140625" style="14" customWidth="1"/>
    <col min="12" max="12" width="8.42578125" style="15" customWidth="1"/>
    <col min="13" max="13" width="13.85546875" style="15" customWidth="1"/>
    <col min="14" max="14" width="8.5703125" style="15" customWidth="1"/>
    <col min="15" max="15" width="9.140625" style="5"/>
    <col min="16" max="16" width="16.7109375" style="5" customWidth="1"/>
    <col min="17" max="17" width="9.140625" style="5"/>
    <col min="18" max="18" width="23" style="5" customWidth="1"/>
    <col min="19" max="16384" width="9.140625" style="5"/>
  </cols>
  <sheetData>
    <row r="1" spans="1:18" ht="15" x14ac:dyDescent="0.2">
      <c r="L1" s="13"/>
      <c r="M1" s="49" t="s">
        <v>38</v>
      </c>
      <c r="N1" s="50"/>
    </row>
    <row r="3" spans="1:18" x14ac:dyDescent="0.2">
      <c r="A3" s="53" t="s">
        <v>152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5" spans="1:18" s="7" customFormat="1" ht="27" customHeight="1" x14ac:dyDescent="0.2">
      <c r="A5" s="55" t="s">
        <v>0</v>
      </c>
      <c r="B5" s="57" t="s">
        <v>1</v>
      </c>
      <c r="C5" s="58" t="s">
        <v>132</v>
      </c>
      <c r="D5" s="58" t="s">
        <v>153</v>
      </c>
      <c r="E5" s="51" t="s">
        <v>127</v>
      </c>
      <c r="F5" s="52"/>
      <c r="G5" s="60" t="s">
        <v>133</v>
      </c>
      <c r="H5" s="51" t="s">
        <v>134</v>
      </c>
      <c r="I5" s="52"/>
      <c r="J5" s="60" t="s">
        <v>154</v>
      </c>
      <c r="K5" s="51" t="s">
        <v>155</v>
      </c>
      <c r="L5" s="52"/>
      <c r="M5" s="51" t="s">
        <v>156</v>
      </c>
      <c r="N5" s="52"/>
    </row>
    <row r="6" spans="1:18" s="7" customFormat="1" ht="23.25" customHeight="1" x14ac:dyDescent="0.2">
      <c r="A6" s="56"/>
      <c r="B6" s="56"/>
      <c r="C6" s="59"/>
      <c r="D6" s="59"/>
      <c r="E6" s="32" t="s">
        <v>39</v>
      </c>
      <c r="F6" s="33" t="s">
        <v>2</v>
      </c>
      <c r="G6" s="61"/>
      <c r="H6" s="32" t="s">
        <v>39</v>
      </c>
      <c r="I6" s="33" t="s">
        <v>2</v>
      </c>
      <c r="J6" s="61"/>
      <c r="K6" s="32" t="s">
        <v>39</v>
      </c>
      <c r="L6" s="33" t="s">
        <v>2</v>
      </c>
      <c r="M6" s="32" t="s">
        <v>39</v>
      </c>
      <c r="N6" s="33" t="s">
        <v>2</v>
      </c>
    </row>
    <row r="7" spans="1:18" s="7" customFormat="1" x14ac:dyDescent="0.2">
      <c r="A7" s="1">
        <v>1</v>
      </c>
      <c r="B7" s="1">
        <v>2</v>
      </c>
      <c r="C7" s="34" t="s">
        <v>114</v>
      </c>
      <c r="D7" s="34" t="s">
        <v>40</v>
      </c>
      <c r="E7" s="35">
        <v>5</v>
      </c>
      <c r="F7" s="36">
        <v>6</v>
      </c>
      <c r="G7" s="37">
        <v>7</v>
      </c>
      <c r="H7" s="35">
        <v>8</v>
      </c>
      <c r="I7" s="36">
        <v>9</v>
      </c>
      <c r="J7" s="37">
        <v>10</v>
      </c>
      <c r="K7" s="35">
        <v>11</v>
      </c>
      <c r="L7" s="36">
        <v>12</v>
      </c>
      <c r="M7" s="36">
        <v>13</v>
      </c>
      <c r="N7" s="35">
        <v>14</v>
      </c>
    </row>
    <row r="8" spans="1:18" s="7" customFormat="1" ht="20.100000000000001" customHeight="1" x14ac:dyDescent="0.2">
      <c r="A8" s="2" t="s">
        <v>3</v>
      </c>
      <c r="B8" s="39" t="s">
        <v>4</v>
      </c>
      <c r="C8" s="16">
        <f>C9+C27</f>
        <v>5932076200</v>
      </c>
      <c r="D8" s="16">
        <f>D9+D27</f>
        <v>6712256228</v>
      </c>
      <c r="E8" s="16">
        <f>D8-C8</f>
        <v>780180028</v>
      </c>
      <c r="F8" s="17">
        <f t="shared" ref="F8:F9" si="0">(D8/C8*100-100)</f>
        <v>13.151888170283456</v>
      </c>
      <c r="G8" s="16">
        <f>G9+G27</f>
        <v>6916132221</v>
      </c>
      <c r="H8" s="16">
        <f>G8-D8</f>
        <v>203875993</v>
      </c>
      <c r="I8" s="17">
        <f t="shared" ref="I8:I9" si="1">(G8/D8*100-100)</f>
        <v>3.0373690466334722</v>
      </c>
      <c r="J8" s="16">
        <f>J9+J27</f>
        <v>7178337658</v>
      </c>
      <c r="K8" s="16">
        <f>J8-G8</f>
        <v>262205437</v>
      </c>
      <c r="L8" s="18">
        <f t="shared" ref="L8:L9" si="2">(J8/G8*100-100)</f>
        <v>3.7912149250681466</v>
      </c>
      <c r="M8" s="16">
        <f>J8-C8</f>
        <v>1246261458</v>
      </c>
      <c r="N8" s="18">
        <f t="shared" ref="N8:N9" si="3">(J8/C8*100-100)</f>
        <v>21.008857876775096</v>
      </c>
      <c r="O8" s="22"/>
      <c r="P8" s="26"/>
    </row>
    <row r="9" spans="1:18" s="7" customFormat="1" ht="20.100000000000001" customHeight="1" x14ac:dyDescent="0.2">
      <c r="A9" s="2"/>
      <c r="B9" s="40" t="s">
        <v>5</v>
      </c>
      <c r="C9" s="16">
        <f>C10+C12+C16+C24+C11</f>
        <v>5370663632</v>
      </c>
      <c r="D9" s="16">
        <f>D10+D12+D16+D24+D11</f>
        <v>6122960500</v>
      </c>
      <c r="E9" s="16">
        <f t="shared" ref="E9" si="4">D9-C9</f>
        <v>752296868</v>
      </c>
      <c r="F9" s="17">
        <f t="shared" si="0"/>
        <v>14.007521594120931</v>
      </c>
      <c r="G9" s="16">
        <f>G10+G12+G16+G24+G11</f>
        <v>6343110300</v>
      </c>
      <c r="H9" s="16">
        <f t="shared" ref="H9" si="5">G9-D9</f>
        <v>220149800</v>
      </c>
      <c r="I9" s="17">
        <f t="shared" si="1"/>
        <v>3.595479670332665</v>
      </c>
      <c r="J9" s="16">
        <f>J10+J12+J16+J24+J11</f>
        <v>6619101500</v>
      </c>
      <c r="K9" s="16">
        <f t="shared" ref="K9" si="6">J9-G9</f>
        <v>275991200</v>
      </c>
      <c r="L9" s="18">
        <f t="shared" si="2"/>
        <v>4.3510389532403337</v>
      </c>
      <c r="M9" s="16">
        <f t="shared" ref="M9" si="7">J9-C9</f>
        <v>1248437868</v>
      </c>
      <c r="N9" s="18">
        <f t="shared" si="3"/>
        <v>23.245504718661564</v>
      </c>
      <c r="P9" s="26"/>
      <c r="R9" s="26"/>
    </row>
    <row r="10" spans="1:18" ht="20.100000000000001" customHeight="1" x14ac:dyDescent="0.2">
      <c r="A10" s="3" t="s">
        <v>6</v>
      </c>
      <c r="B10" s="41" t="s">
        <v>7</v>
      </c>
      <c r="C10" s="19">
        <v>4294750552</v>
      </c>
      <c r="D10" s="19">
        <v>4764445000</v>
      </c>
      <c r="E10" s="19">
        <f>D10-C10</f>
        <v>469694448</v>
      </c>
      <c r="F10" s="20">
        <f>(D10/C10*100-100)</f>
        <v>10.93647797032753</v>
      </c>
      <c r="G10" s="19">
        <v>4950687300</v>
      </c>
      <c r="H10" s="19">
        <f>G10-D10</f>
        <v>186242300</v>
      </c>
      <c r="I10" s="20">
        <f>(G10/D10*100-100)</f>
        <v>3.9090030423270576</v>
      </c>
      <c r="J10" s="19">
        <v>5208845900</v>
      </c>
      <c r="K10" s="19">
        <f>J10-G10</f>
        <v>258158600</v>
      </c>
      <c r="L10" s="21">
        <f>(J10/G10*100-100)</f>
        <v>5.2146012130477288</v>
      </c>
      <c r="M10" s="19">
        <f>J10-C10</f>
        <v>914095348</v>
      </c>
      <c r="N10" s="21">
        <f>(J10/C10*100-100)</f>
        <v>21.284014913842199</v>
      </c>
      <c r="O10" s="23"/>
      <c r="P10" s="30"/>
    </row>
    <row r="11" spans="1:18" ht="27.75" customHeight="1" x14ac:dyDescent="0.2">
      <c r="A11" s="4" t="s">
        <v>8</v>
      </c>
      <c r="B11" s="42" t="s">
        <v>9</v>
      </c>
      <c r="C11" s="19">
        <v>14640000</v>
      </c>
      <c r="D11" s="19">
        <v>15644700</v>
      </c>
      <c r="E11" s="19">
        <f t="shared" ref="E11:E74" si="8">D11-C11</f>
        <v>1004700</v>
      </c>
      <c r="F11" s="20">
        <f t="shared" ref="F11:F74" si="9">(D11/C11*100-100)</f>
        <v>6.8627049180327759</v>
      </c>
      <c r="G11" s="19">
        <v>21463000</v>
      </c>
      <c r="H11" s="19">
        <f t="shared" ref="H11:H74" si="10">G11-D11</f>
        <v>5818300</v>
      </c>
      <c r="I11" s="20">
        <f t="shared" ref="I11:I74" si="11">(G11/D11*100-100)</f>
        <v>37.190230557313328</v>
      </c>
      <c r="J11" s="19">
        <v>22388000</v>
      </c>
      <c r="K11" s="19">
        <f t="shared" ref="K11:K74" si="12">J11-G11</f>
        <v>925000</v>
      </c>
      <c r="L11" s="21">
        <f t="shared" ref="L11:L74" si="13">(J11/G11*100-100)</f>
        <v>4.3097423472953551</v>
      </c>
      <c r="M11" s="19">
        <f t="shared" ref="M11:M74" si="14">J11-C11</f>
        <v>7748000</v>
      </c>
      <c r="N11" s="21">
        <f t="shared" ref="N11:N74" si="15">(J11/C11*100-100)</f>
        <v>52.923497267759558</v>
      </c>
      <c r="P11" s="30"/>
    </row>
    <row r="12" spans="1:18" ht="20.100000000000001" customHeight="1" x14ac:dyDescent="0.2">
      <c r="A12" s="3" t="s">
        <v>10</v>
      </c>
      <c r="B12" s="41" t="s">
        <v>11</v>
      </c>
      <c r="C12" s="19">
        <f>C13+C14+C15</f>
        <v>776084690</v>
      </c>
      <c r="D12" s="19">
        <f>D13+D14+D15</f>
        <v>967864900</v>
      </c>
      <c r="E12" s="19">
        <f t="shared" si="8"/>
        <v>191780210</v>
      </c>
      <c r="F12" s="20">
        <f t="shared" si="9"/>
        <v>24.711247686125603</v>
      </c>
      <c r="G12" s="19">
        <f>G13+G14+G15</f>
        <v>984346000</v>
      </c>
      <c r="H12" s="19">
        <f t="shared" si="10"/>
        <v>16481100</v>
      </c>
      <c r="I12" s="20">
        <f t="shared" si="11"/>
        <v>1.7028306326637193</v>
      </c>
      <c r="J12" s="19">
        <f>J13+J14+J15</f>
        <v>998819200</v>
      </c>
      <c r="K12" s="19">
        <f t="shared" si="12"/>
        <v>14473200</v>
      </c>
      <c r="L12" s="21">
        <f t="shared" si="13"/>
        <v>1.4703366499177974</v>
      </c>
      <c r="M12" s="19">
        <f t="shared" si="14"/>
        <v>222734510</v>
      </c>
      <c r="N12" s="21">
        <f t="shared" si="15"/>
        <v>28.699768578091636</v>
      </c>
      <c r="P12" s="30"/>
    </row>
    <row r="13" spans="1:18" ht="27" customHeight="1" x14ac:dyDescent="0.2">
      <c r="A13" s="3" t="s">
        <v>12</v>
      </c>
      <c r="B13" s="43" t="s">
        <v>13</v>
      </c>
      <c r="C13" s="19">
        <v>751451690</v>
      </c>
      <c r="D13" s="19">
        <v>936806600</v>
      </c>
      <c r="E13" s="19">
        <f t="shared" si="8"/>
        <v>185354910</v>
      </c>
      <c r="F13" s="20">
        <f t="shared" si="9"/>
        <v>24.666244346326522</v>
      </c>
      <c r="G13" s="19">
        <v>953000000</v>
      </c>
      <c r="H13" s="19">
        <f t="shared" si="10"/>
        <v>16193400</v>
      </c>
      <c r="I13" s="20">
        <f t="shared" si="11"/>
        <v>1.7285744997953714</v>
      </c>
      <c r="J13" s="19">
        <v>967172700</v>
      </c>
      <c r="K13" s="19">
        <f t="shared" si="12"/>
        <v>14172700</v>
      </c>
      <c r="L13" s="21">
        <f t="shared" si="13"/>
        <v>1.4871668415529911</v>
      </c>
      <c r="M13" s="19">
        <f t="shared" si="14"/>
        <v>215721010</v>
      </c>
      <c r="N13" s="21">
        <f t="shared" si="15"/>
        <v>28.707235990114015</v>
      </c>
      <c r="P13" s="30"/>
    </row>
    <row r="14" spans="1:18" ht="20.100000000000001" customHeight="1" x14ac:dyDescent="0.2">
      <c r="A14" s="3" t="s">
        <v>43</v>
      </c>
      <c r="B14" s="43" t="s">
        <v>14</v>
      </c>
      <c r="C14" s="19">
        <v>191000</v>
      </c>
      <c r="D14" s="19">
        <v>145000</v>
      </c>
      <c r="E14" s="19">
        <f t="shared" si="8"/>
        <v>-46000</v>
      </c>
      <c r="F14" s="20">
        <f t="shared" si="9"/>
        <v>-24.083769633507856</v>
      </c>
      <c r="G14" s="19">
        <v>146000</v>
      </c>
      <c r="H14" s="19">
        <f t="shared" si="10"/>
        <v>1000</v>
      </c>
      <c r="I14" s="20">
        <f t="shared" si="11"/>
        <v>0.68965517241379359</v>
      </c>
      <c r="J14" s="19">
        <v>146500</v>
      </c>
      <c r="K14" s="19">
        <f t="shared" si="12"/>
        <v>500</v>
      </c>
      <c r="L14" s="21">
        <f t="shared" si="13"/>
        <v>0.3424657534246478</v>
      </c>
      <c r="M14" s="19">
        <f t="shared" si="14"/>
        <v>-44500</v>
      </c>
      <c r="N14" s="21">
        <f t="shared" si="15"/>
        <v>-23.298429319371721</v>
      </c>
      <c r="P14" s="30"/>
    </row>
    <row r="15" spans="1:18" ht="30.75" customHeight="1" x14ac:dyDescent="0.2">
      <c r="A15" s="11" t="s">
        <v>107</v>
      </c>
      <c r="B15" s="12" t="s">
        <v>108</v>
      </c>
      <c r="C15" s="19">
        <v>24442000</v>
      </c>
      <c r="D15" s="19">
        <v>30913300</v>
      </c>
      <c r="E15" s="19">
        <f t="shared" si="8"/>
        <v>6471300</v>
      </c>
      <c r="F15" s="20">
        <f t="shared" si="9"/>
        <v>26.476147614761473</v>
      </c>
      <c r="G15" s="19">
        <v>31200000</v>
      </c>
      <c r="H15" s="19">
        <f t="shared" si="10"/>
        <v>286700</v>
      </c>
      <c r="I15" s="20">
        <f t="shared" si="11"/>
        <v>0.92743252904089957</v>
      </c>
      <c r="J15" s="19">
        <v>31500000</v>
      </c>
      <c r="K15" s="19">
        <f t="shared" si="12"/>
        <v>300000</v>
      </c>
      <c r="L15" s="21">
        <f t="shared" si="13"/>
        <v>0.96153846153845279</v>
      </c>
      <c r="M15" s="19">
        <f t="shared" si="14"/>
        <v>7058000</v>
      </c>
      <c r="N15" s="21">
        <f t="shared" si="15"/>
        <v>28.876524016037962</v>
      </c>
      <c r="P15" s="30"/>
    </row>
    <row r="16" spans="1:18" ht="20.100000000000001" customHeight="1" x14ac:dyDescent="0.2">
      <c r="A16" s="3" t="s">
        <v>15</v>
      </c>
      <c r="B16" s="43" t="s">
        <v>16</v>
      </c>
      <c r="C16" s="19">
        <f>C17+C21+C18</f>
        <v>264177530</v>
      </c>
      <c r="D16" s="19">
        <f>D17+D21+D18</f>
        <v>310193900</v>
      </c>
      <c r="E16" s="19">
        <f t="shared" si="8"/>
        <v>46016370</v>
      </c>
      <c r="F16" s="20">
        <f t="shared" si="9"/>
        <v>17.418729745864454</v>
      </c>
      <c r="G16" s="19">
        <f>G17+G21+G18</f>
        <v>321154000</v>
      </c>
      <c r="H16" s="19">
        <f t="shared" si="10"/>
        <v>10960100</v>
      </c>
      <c r="I16" s="20">
        <f t="shared" si="11"/>
        <v>3.5333061030536044</v>
      </c>
      <c r="J16" s="19">
        <f>J17+J21+J18</f>
        <v>322934000</v>
      </c>
      <c r="K16" s="19">
        <f t="shared" si="12"/>
        <v>1780000</v>
      </c>
      <c r="L16" s="21">
        <f t="shared" si="13"/>
        <v>0.55425123149642275</v>
      </c>
      <c r="M16" s="19">
        <f t="shared" si="14"/>
        <v>58756470</v>
      </c>
      <c r="N16" s="21">
        <f t="shared" si="15"/>
        <v>22.241282216545827</v>
      </c>
      <c r="P16" s="30"/>
    </row>
    <row r="17" spans="1:18" ht="40.5" customHeight="1" x14ac:dyDescent="0.2">
      <c r="A17" s="3" t="s">
        <v>106</v>
      </c>
      <c r="B17" s="44" t="s">
        <v>105</v>
      </c>
      <c r="C17" s="19">
        <v>103294000</v>
      </c>
      <c r="D17" s="19">
        <v>111000000</v>
      </c>
      <c r="E17" s="19">
        <f t="shared" si="8"/>
        <v>7706000</v>
      </c>
      <c r="F17" s="20">
        <f t="shared" si="9"/>
        <v>7.4602590663542827</v>
      </c>
      <c r="G17" s="19">
        <v>111560000</v>
      </c>
      <c r="H17" s="19">
        <f t="shared" si="10"/>
        <v>560000</v>
      </c>
      <c r="I17" s="20">
        <f t="shared" si="11"/>
        <v>0.5045045045044958</v>
      </c>
      <c r="J17" s="19">
        <v>112100000</v>
      </c>
      <c r="K17" s="19">
        <f t="shared" si="12"/>
        <v>540000</v>
      </c>
      <c r="L17" s="21">
        <f t="shared" si="13"/>
        <v>0.48404446038006199</v>
      </c>
      <c r="M17" s="19">
        <f t="shared" si="14"/>
        <v>8806000</v>
      </c>
      <c r="N17" s="21">
        <f t="shared" si="15"/>
        <v>8.5251805525974333</v>
      </c>
      <c r="P17" s="30"/>
    </row>
    <row r="18" spans="1:18" ht="20.100000000000001" customHeight="1" x14ac:dyDescent="0.2">
      <c r="A18" s="3" t="s">
        <v>47</v>
      </c>
      <c r="B18" s="44" t="s">
        <v>48</v>
      </c>
      <c r="C18" s="19">
        <f>C19+C20</f>
        <v>66116530</v>
      </c>
      <c r="D18" s="19">
        <f>D19+D20</f>
        <v>70072300</v>
      </c>
      <c r="E18" s="19">
        <f t="shared" si="8"/>
        <v>3955770</v>
      </c>
      <c r="F18" s="20">
        <f t="shared" si="9"/>
        <v>5.9830272399353106</v>
      </c>
      <c r="G18" s="19">
        <f>G19+G20</f>
        <v>75000000</v>
      </c>
      <c r="H18" s="19">
        <f t="shared" si="10"/>
        <v>4927700</v>
      </c>
      <c r="I18" s="20">
        <f t="shared" si="11"/>
        <v>7.0323080589619593</v>
      </c>
      <c r="J18" s="19">
        <f>J19+J20</f>
        <v>76000000</v>
      </c>
      <c r="K18" s="19">
        <f t="shared" si="12"/>
        <v>1000000</v>
      </c>
      <c r="L18" s="21">
        <f t="shared" si="13"/>
        <v>1.3333333333333428</v>
      </c>
      <c r="M18" s="19">
        <f t="shared" si="14"/>
        <v>9883470</v>
      </c>
      <c r="N18" s="21">
        <f t="shared" si="15"/>
        <v>14.948561275069935</v>
      </c>
      <c r="P18" s="30"/>
    </row>
    <row r="19" spans="1:18" ht="20.100000000000001" customHeight="1" x14ac:dyDescent="0.2">
      <c r="A19" s="3" t="s">
        <v>56</v>
      </c>
      <c r="B19" s="44" t="s">
        <v>58</v>
      </c>
      <c r="C19" s="19">
        <v>27683530</v>
      </c>
      <c r="D19" s="19">
        <v>30375900</v>
      </c>
      <c r="E19" s="19">
        <f t="shared" si="8"/>
        <v>2692370</v>
      </c>
      <c r="F19" s="20">
        <f t="shared" si="9"/>
        <v>9.7255299450611972</v>
      </c>
      <c r="G19" s="19">
        <v>35000000</v>
      </c>
      <c r="H19" s="19">
        <f t="shared" si="10"/>
        <v>4624100</v>
      </c>
      <c r="I19" s="20">
        <f t="shared" si="11"/>
        <v>15.222923436013417</v>
      </c>
      <c r="J19" s="19">
        <v>36000000</v>
      </c>
      <c r="K19" s="19">
        <f t="shared" si="12"/>
        <v>1000000</v>
      </c>
      <c r="L19" s="21">
        <f t="shared" si="13"/>
        <v>2.857142857142847</v>
      </c>
      <c r="M19" s="19">
        <f t="shared" si="14"/>
        <v>8316470</v>
      </c>
      <c r="N19" s="21">
        <f t="shared" si="15"/>
        <v>30.041219454310919</v>
      </c>
      <c r="P19" s="30"/>
    </row>
    <row r="20" spans="1:18" ht="20.100000000000001" customHeight="1" x14ac:dyDescent="0.2">
      <c r="A20" s="3" t="s">
        <v>57</v>
      </c>
      <c r="B20" s="44" t="s">
        <v>59</v>
      </c>
      <c r="C20" s="19">
        <v>38433000</v>
      </c>
      <c r="D20" s="19">
        <v>39696400</v>
      </c>
      <c r="E20" s="19">
        <f t="shared" si="8"/>
        <v>1263400</v>
      </c>
      <c r="F20" s="20">
        <f t="shared" si="9"/>
        <v>3.2872791611375618</v>
      </c>
      <c r="G20" s="19">
        <v>40000000</v>
      </c>
      <c r="H20" s="19">
        <f t="shared" si="10"/>
        <v>303600</v>
      </c>
      <c r="I20" s="20">
        <f t="shared" si="11"/>
        <v>0.76480486895538036</v>
      </c>
      <c r="J20" s="19">
        <v>40000000</v>
      </c>
      <c r="K20" s="19">
        <f t="shared" si="12"/>
        <v>0</v>
      </c>
      <c r="L20" s="21">
        <f t="shared" si="13"/>
        <v>0</v>
      </c>
      <c r="M20" s="19">
        <f t="shared" si="14"/>
        <v>1567000</v>
      </c>
      <c r="N20" s="21">
        <f t="shared" si="15"/>
        <v>4.0772253011734705</v>
      </c>
      <c r="P20" s="30"/>
    </row>
    <row r="21" spans="1:18" ht="20.100000000000001" customHeight="1" x14ac:dyDescent="0.2">
      <c r="A21" s="3" t="s">
        <v>17</v>
      </c>
      <c r="B21" s="44" t="s">
        <v>18</v>
      </c>
      <c r="C21" s="19">
        <f>C22+C23</f>
        <v>94767000</v>
      </c>
      <c r="D21" s="19">
        <f>D22+D23</f>
        <v>129121600</v>
      </c>
      <c r="E21" s="19">
        <f t="shared" si="8"/>
        <v>34354600</v>
      </c>
      <c r="F21" s="20">
        <f t="shared" si="9"/>
        <v>36.251648780693699</v>
      </c>
      <c r="G21" s="19">
        <f>G22+G23</f>
        <v>134594000</v>
      </c>
      <c r="H21" s="19">
        <f t="shared" si="10"/>
        <v>5472400</v>
      </c>
      <c r="I21" s="20">
        <f t="shared" si="11"/>
        <v>4.2381754872925939</v>
      </c>
      <c r="J21" s="19">
        <f>J22+J23</f>
        <v>134834000</v>
      </c>
      <c r="K21" s="19">
        <f t="shared" si="12"/>
        <v>240000</v>
      </c>
      <c r="L21" s="21">
        <f t="shared" si="13"/>
        <v>0.17831404074475188</v>
      </c>
      <c r="M21" s="19">
        <f t="shared" si="14"/>
        <v>40067000</v>
      </c>
      <c r="N21" s="21">
        <f t="shared" si="15"/>
        <v>42.279485474901577</v>
      </c>
      <c r="O21" s="23"/>
      <c r="P21" s="30"/>
    </row>
    <row r="22" spans="1:18" ht="31.5" customHeight="1" x14ac:dyDescent="0.2">
      <c r="A22" s="3" t="s">
        <v>61</v>
      </c>
      <c r="B22" s="44" t="s">
        <v>60</v>
      </c>
      <c r="C22" s="19">
        <v>73682000</v>
      </c>
      <c r="D22" s="19">
        <v>106971600</v>
      </c>
      <c r="E22" s="19">
        <f t="shared" si="8"/>
        <v>33289600</v>
      </c>
      <c r="F22" s="20">
        <f t="shared" si="9"/>
        <v>45.180098260090659</v>
      </c>
      <c r="G22" s="19">
        <v>110444000</v>
      </c>
      <c r="H22" s="19">
        <f t="shared" si="10"/>
        <v>3472400</v>
      </c>
      <c r="I22" s="20">
        <f t="shared" si="11"/>
        <v>3.2460952252747433</v>
      </c>
      <c r="J22" s="19">
        <v>110684000</v>
      </c>
      <c r="K22" s="19">
        <f t="shared" si="12"/>
        <v>240000</v>
      </c>
      <c r="L22" s="21">
        <f t="shared" si="13"/>
        <v>0.21730469740319336</v>
      </c>
      <c r="M22" s="19">
        <f t="shared" si="14"/>
        <v>37002000</v>
      </c>
      <c r="N22" s="21">
        <f t="shared" si="15"/>
        <v>50.218506555196655</v>
      </c>
      <c r="P22" s="30"/>
    </row>
    <row r="23" spans="1:18" ht="30" customHeight="1" x14ac:dyDescent="0.2">
      <c r="A23" s="3" t="s">
        <v>63</v>
      </c>
      <c r="B23" s="44" t="s">
        <v>62</v>
      </c>
      <c r="C23" s="19">
        <v>21085000</v>
      </c>
      <c r="D23" s="19">
        <v>22150000</v>
      </c>
      <c r="E23" s="19">
        <f t="shared" si="8"/>
        <v>1065000</v>
      </c>
      <c r="F23" s="20">
        <f t="shared" si="9"/>
        <v>5.0509841119279031</v>
      </c>
      <c r="G23" s="19">
        <v>24150000</v>
      </c>
      <c r="H23" s="19">
        <f t="shared" si="10"/>
        <v>2000000</v>
      </c>
      <c r="I23" s="20">
        <f t="shared" si="11"/>
        <v>9.0293453724604973</v>
      </c>
      <c r="J23" s="19">
        <v>24150000</v>
      </c>
      <c r="K23" s="19">
        <f t="shared" si="12"/>
        <v>0</v>
      </c>
      <c r="L23" s="21">
        <f t="shared" si="13"/>
        <v>0</v>
      </c>
      <c r="M23" s="19">
        <f t="shared" si="14"/>
        <v>3065000</v>
      </c>
      <c r="N23" s="21">
        <f t="shared" si="15"/>
        <v>14.53640028456249</v>
      </c>
      <c r="P23" s="30"/>
    </row>
    <row r="24" spans="1:18" ht="20.100000000000001" customHeight="1" x14ac:dyDescent="0.2">
      <c r="A24" s="3" t="s">
        <v>19</v>
      </c>
      <c r="B24" s="44" t="s">
        <v>20</v>
      </c>
      <c r="C24" s="19">
        <f>C25+C26</f>
        <v>21010860</v>
      </c>
      <c r="D24" s="19">
        <f>D25+D26</f>
        <v>64812000</v>
      </c>
      <c r="E24" s="19">
        <f t="shared" si="8"/>
        <v>43801140</v>
      </c>
      <c r="F24" s="20">
        <f t="shared" si="9"/>
        <v>208.46904886330213</v>
      </c>
      <c r="G24" s="19">
        <f>G25+G26</f>
        <v>65460000</v>
      </c>
      <c r="H24" s="19">
        <f t="shared" si="10"/>
        <v>648000</v>
      </c>
      <c r="I24" s="20">
        <f t="shared" si="11"/>
        <v>0.99981484910200891</v>
      </c>
      <c r="J24" s="19">
        <f>J25+J26</f>
        <v>66114400</v>
      </c>
      <c r="K24" s="19">
        <f t="shared" si="12"/>
        <v>654400</v>
      </c>
      <c r="L24" s="21">
        <f t="shared" si="13"/>
        <v>0.9996944699052932</v>
      </c>
      <c r="M24" s="19">
        <f t="shared" si="14"/>
        <v>45103540</v>
      </c>
      <c r="N24" s="21">
        <f t="shared" si="15"/>
        <v>214.66774801221845</v>
      </c>
      <c r="P24" s="30"/>
    </row>
    <row r="25" spans="1:18" ht="43.5" customHeight="1" x14ac:dyDescent="0.2">
      <c r="A25" s="3" t="s">
        <v>115</v>
      </c>
      <c r="B25" s="44" t="s">
        <v>116</v>
      </c>
      <c r="C25" s="19">
        <v>21005860</v>
      </c>
      <c r="D25" s="19">
        <v>64797000</v>
      </c>
      <c r="E25" s="19">
        <f t="shared" si="8"/>
        <v>43791140</v>
      </c>
      <c r="F25" s="20">
        <f t="shared" si="9"/>
        <v>208.47106474098183</v>
      </c>
      <c r="G25" s="19">
        <v>65445000</v>
      </c>
      <c r="H25" s="19">
        <f t="shared" si="10"/>
        <v>648000</v>
      </c>
      <c r="I25" s="20">
        <f t="shared" si="11"/>
        <v>1.0000462984397558</v>
      </c>
      <c r="J25" s="19">
        <v>66099400</v>
      </c>
      <c r="K25" s="19">
        <f t="shared" si="12"/>
        <v>654400</v>
      </c>
      <c r="L25" s="21">
        <f t="shared" si="13"/>
        <v>0.99992359996943492</v>
      </c>
      <c r="M25" s="19">
        <f t="shared" si="14"/>
        <v>45093540</v>
      </c>
      <c r="N25" s="21">
        <f t="shared" si="15"/>
        <v>214.67123935892175</v>
      </c>
      <c r="P25" s="30"/>
    </row>
    <row r="26" spans="1:18" ht="32.25" customHeight="1" x14ac:dyDescent="0.2">
      <c r="A26" s="11" t="s">
        <v>117</v>
      </c>
      <c r="B26" s="12" t="s">
        <v>118</v>
      </c>
      <c r="C26" s="19">
        <v>5000</v>
      </c>
      <c r="D26" s="19">
        <v>15000</v>
      </c>
      <c r="E26" s="19">
        <f t="shared" si="8"/>
        <v>10000</v>
      </c>
      <c r="F26" s="20">
        <f t="shared" si="9"/>
        <v>200</v>
      </c>
      <c r="G26" s="19">
        <v>15000</v>
      </c>
      <c r="H26" s="19">
        <f t="shared" si="10"/>
        <v>0</v>
      </c>
      <c r="I26" s="20">
        <f t="shared" si="11"/>
        <v>0</v>
      </c>
      <c r="J26" s="19">
        <v>15000</v>
      </c>
      <c r="K26" s="19">
        <f t="shared" si="12"/>
        <v>0</v>
      </c>
      <c r="L26" s="21">
        <f t="shared" si="13"/>
        <v>0</v>
      </c>
      <c r="M26" s="19">
        <f t="shared" si="14"/>
        <v>10000</v>
      </c>
      <c r="N26" s="21">
        <f t="shared" si="15"/>
        <v>200</v>
      </c>
      <c r="P26" s="30"/>
    </row>
    <row r="27" spans="1:18" s="7" customFormat="1" ht="20.100000000000001" customHeight="1" x14ac:dyDescent="0.2">
      <c r="A27" s="2"/>
      <c r="B27" s="39" t="s">
        <v>21</v>
      </c>
      <c r="C27" s="16">
        <f>C28+C38+C40+C43+C47</f>
        <v>561412568</v>
      </c>
      <c r="D27" s="16">
        <f>D28+D38+D40+D43+D47+D74</f>
        <v>589295728</v>
      </c>
      <c r="E27" s="16">
        <f t="shared" si="8"/>
        <v>27883160</v>
      </c>
      <c r="F27" s="17">
        <f t="shared" si="9"/>
        <v>4.9666077300927185</v>
      </c>
      <c r="G27" s="16">
        <f>G28+G38+G40+G43+G47+G74</f>
        <v>573021921</v>
      </c>
      <c r="H27" s="16">
        <f t="shared" si="10"/>
        <v>-16273807</v>
      </c>
      <c r="I27" s="17">
        <f t="shared" si="11"/>
        <v>-2.7615688060783015</v>
      </c>
      <c r="J27" s="16">
        <f>J28+J38+J40+J43+J47+J74</f>
        <v>559236158</v>
      </c>
      <c r="K27" s="16">
        <f t="shared" si="12"/>
        <v>-13785763</v>
      </c>
      <c r="L27" s="18">
        <f t="shared" si="13"/>
        <v>-2.4058002835113115</v>
      </c>
      <c r="M27" s="16">
        <f t="shared" si="14"/>
        <v>-2176410</v>
      </c>
      <c r="N27" s="18">
        <f t="shared" si="15"/>
        <v>-0.38766677556816376</v>
      </c>
      <c r="P27" s="26"/>
      <c r="R27" s="26"/>
    </row>
    <row r="28" spans="1:18" ht="30.75" customHeight="1" x14ac:dyDescent="0.2">
      <c r="A28" s="3" t="s">
        <v>22</v>
      </c>
      <c r="B28" s="43" t="s">
        <v>23</v>
      </c>
      <c r="C28" s="19">
        <f>C29+C36+C30+C31+C32+C33+C37+C34+C35</f>
        <v>452119060</v>
      </c>
      <c r="D28" s="19">
        <f>D29+D36+D30+D31+D32+D33+D37+D34+D35</f>
        <v>497833728</v>
      </c>
      <c r="E28" s="19">
        <f t="shared" si="8"/>
        <v>45714668</v>
      </c>
      <c r="F28" s="20">
        <f t="shared" si="9"/>
        <v>10.111201239779618</v>
      </c>
      <c r="G28" s="19">
        <f>G29+G36+G30+G31+G32+G33+G37+G34+G35</f>
        <v>492724021</v>
      </c>
      <c r="H28" s="19">
        <f t="shared" si="10"/>
        <v>-5109707</v>
      </c>
      <c r="I28" s="20">
        <f t="shared" si="11"/>
        <v>-1.026388272351042</v>
      </c>
      <c r="J28" s="19">
        <f>J29+J36+J30+J31+J32+J33+J37+J34+J35</f>
        <v>492090258</v>
      </c>
      <c r="K28" s="19">
        <f t="shared" si="12"/>
        <v>-633763</v>
      </c>
      <c r="L28" s="21">
        <f t="shared" si="13"/>
        <v>-0.12862433593429046</v>
      </c>
      <c r="M28" s="19">
        <f t="shared" si="14"/>
        <v>39971198</v>
      </c>
      <c r="N28" s="21">
        <f t="shared" si="15"/>
        <v>8.8408566539972924</v>
      </c>
      <c r="P28" s="30"/>
    </row>
    <row r="29" spans="1:18" ht="42" customHeight="1" x14ac:dyDescent="0.2">
      <c r="A29" s="3" t="s">
        <v>65</v>
      </c>
      <c r="B29" s="43" t="s">
        <v>64</v>
      </c>
      <c r="C29" s="19">
        <v>1273000</v>
      </c>
      <c r="D29" s="19">
        <v>1212900</v>
      </c>
      <c r="E29" s="19">
        <f t="shared" si="8"/>
        <v>-60100</v>
      </c>
      <c r="F29" s="20">
        <f t="shared" si="9"/>
        <v>-4.7211311861743894</v>
      </c>
      <c r="G29" s="19">
        <v>1237100</v>
      </c>
      <c r="H29" s="19">
        <f t="shared" si="10"/>
        <v>24200</v>
      </c>
      <c r="I29" s="20">
        <f t="shared" si="11"/>
        <v>1.9952180723884965</v>
      </c>
      <c r="J29" s="19">
        <v>1266600</v>
      </c>
      <c r="K29" s="19">
        <f t="shared" si="12"/>
        <v>29500</v>
      </c>
      <c r="L29" s="21">
        <f t="shared" si="13"/>
        <v>2.3846091665993043</v>
      </c>
      <c r="M29" s="19">
        <f t="shared" si="14"/>
        <v>-6400</v>
      </c>
      <c r="N29" s="21">
        <f t="shared" si="15"/>
        <v>-0.50274941084053637</v>
      </c>
      <c r="P29" s="30"/>
    </row>
    <row r="30" spans="1:18" ht="63.75" x14ac:dyDescent="0.2">
      <c r="A30" s="3" t="s">
        <v>66</v>
      </c>
      <c r="B30" s="43" t="s">
        <v>67</v>
      </c>
      <c r="C30" s="19">
        <v>380380000</v>
      </c>
      <c r="D30" s="19">
        <v>397497100</v>
      </c>
      <c r="E30" s="19">
        <f t="shared" si="8"/>
        <v>17117100</v>
      </c>
      <c r="F30" s="20">
        <f t="shared" si="9"/>
        <v>4.5</v>
      </c>
      <c r="G30" s="19">
        <v>397497100</v>
      </c>
      <c r="H30" s="19">
        <f t="shared" si="10"/>
        <v>0</v>
      </c>
      <c r="I30" s="20">
        <f t="shared" si="11"/>
        <v>0</v>
      </c>
      <c r="J30" s="19">
        <v>397497100</v>
      </c>
      <c r="K30" s="19">
        <f t="shared" si="12"/>
        <v>0</v>
      </c>
      <c r="L30" s="21">
        <f t="shared" si="13"/>
        <v>0</v>
      </c>
      <c r="M30" s="19">
        <f t="shared" si="14"/>
        <v>17117100</v>
      </c>
      <c r="N30" s="21">
        <f t="shared" si="15"/>
        <v>4.5</v>
      </c>
      <c r="P30" s="30"/>
    </row>
    <row r="31" spans="1:18" ht="53.25" customHeight="1" x14ac:dyDescent="0.2">
      <c r="A31" s="3" t="s">
        <v>68</v>
      </c>
      <c r="B31" s="43" t="s">
        <v>69</v>
      </c>
      <c r="C31" s="19">
        <v>659688</v>
      </c>
      <c r="D31" s="19">
        <v>2977822</v>
      </c>
      <c r="E31" s="19">
        <f t="shared" si="8"/>
        <v>2318134</v>
      </c>
      <c r="F31" s="20">
        <f t="shared" si="9"/>
        <v>351.39853991583897</v>
      </c>
      <c r="G31" s="19">
        <v>2977822</v>
      </c>
      <c r="H31" s="19">
        <f t="shared" si="10"/>
        <v>0</v>
      </c>
      <c r="I31" s="20">
        <f t="shared" si="11"/>
        <v>0</v>
      </c>
      <c r="J31" s="19">
        <v>2977822</v>
      </c>
      <c r="K31" s="19">
        <f t="shared" si="12"/>
        <v>0</v>
      </c>
      <c r="L31" s="21">
        <f t="shared" si="13"/>
        <v>0</v>
      </c>
      <c r="M31" s="19">
        <f t="shared" si="14"/>
        <v>2318134</v>
      </c>
      <c r="N31" s="21">
        <f t="shared" si="15"/>
        <v>351.39853991583897</v>
      </c>
      <c r="P31" s="30"/>
    </row>
    <row r="32" spans="1:18" ht="51" x14ac:dyDescent="0.2">
      <c r="A32" s="3" t="s">
        <v>70</v>
      </c>
      <c r="B32" s="43" t="s">
        <v>71</v>
      </c>
      <c r="C32" s="19">
        <v>191522</v>
      </c>
      <c r="D32" s="19">
        <v>107616</v>
      </c>
      <c r="E32" s="19">
        <f t="shared" si="8"/>
        <v>-83906</v>
      </c>
      <c r="F32" s="20">
        <f t="shared" si="9"/>
        <v>-43.810110587817583</v>
      </c>
      <c r="G32" s="19">
        <v>107616</v>
      </c>
      <c r="H32" s="19">
        <f t="shared" si="10"/>
        <v>0</v>
      </c>
      <c r="I32" s="20">
        <f t="shared" si="11"/>
        <v>0</v>
      </c>
      <c r="J32" s="19">
        <v>107616</v>
      </c>
      <c r="K32" s="19">
        <f t="shared" si="12"/>
        <v>0</v>
      </c>
      <c r="L32" s="21">
        <f t="shared" si="13"/>
        <v>0</v>
      </c>
      <c r="M32" s="19">
        <f t="shared" si="14"/>
        <v>-83906</v>
      </c>
      <c r="N32" s="21">
        <f t="shared" si="15"/>
        <v>-43.810110587817583</v>
      </c>
      <c r="P32" s="30"/>
    </row>
    <row r="33" spans="1:16" ht="30.75" customHeight="1" x14ac:dyDescent="0.2">
      <c r="A33" s="3" t="s">
        <v>72</v>
      </c>
      <c r="B33" s="43" t="s">
        <v>73</v>
      </c>
      <c r="C33" s="19">
        <v>60230300</v>
      </c>
      <c r="D33" s="19">
        <v>85857300</v>
      </c>
      <c r="E33" s="19">
        <f t="shared" si="8"/>
        <v>25627000</v>
      </c>
      <c r="F33" s="20">
        <f t="shared" si="9"/>
        <v>42.548351909254961</v>
      </c>
      <c r="G33" s="19">
        <v>80723500</v>
      </c>
      <c r="H33" s="19">
        <f t="shared" si="10"/>
        <v>-5133800</v>
      </c>
      <c r="I33" s="20">
        <f t="shared" si="11"/>
        <v>-5.9794566099795787</v>
      </c>
      <c r="J33" s="19">
        <v>80060400</v>
      </c>
      <c r="K33" s="19">
        <f t="shared" si="12"/>
        <v>-663100</v>
      </c>
      <c r="L33" s="21">
        <f t="shared" si="13"/>
        <v>-0.82144604730964943</v>
      </c>
      <c r="M33" s="19">
        <f t="shared" si="14"/>
        <v>19830100</v>
      </c>
      <c r="N33" s="21">
        <f t="shared" si="15"/>
        <v>32.923794170043976</v>
      </c>
      <c r="P33" s="30"/>
    </row>
    <row r="34" spans="1:16" ht="86.25" customHeight="1" x14ac:dyDescent="0.2">
      <c r="A34" s="3" t="s">
        <v>135</v>
      </c>
      <c r="B34" s="43" t="s">
        <v>137</v>
      </c>
      <c r="C34" s="19">
        <v>36</v>
      </c>
      <c r="D34" s="19">
        <v>100</v>
      </c>
      <c r="E34" s="19">
        <f t="shared" si="8"/>
        <v>64</v>
      </c>
      <c r="F34" s="20">
        <f t="shared" si="9"/>
        <v>177.77777777777777</v>
      </c>
      <c r="G34" s="19">
        <v>63</v>
      </c>
      <c r="H34" s="19">
        <f t="shared" si="10"/>
        <v>-37</v>
      </c>
      <c r="I34" s="20">
        <f t="shared" si="11"/>
        <v>-37</v>
      </c>
      <c r="J34" s="19">
        <v>0</v>
      </c>
      <c r="K34" s="19">
        <f t="shared" si="12"/>
        <v>-63</v>
      </c>
      <c r="L34" s="21">
        <f t="shared" si="13"/>
        <v>-100</v>
      </c>
      <c r="M34" s="19">
        <f t="shared" si="14"/>
        <v>-36</v>
      </c>
      <c r="N34" s="21">
        <f t="shared" si="15"/>
        <v>-100</v>
      </c>
      <c r="P34" s="30"/>
    </row>
    <row r="35" spans="1:16" ht="70.5" customHeight="1" x14ac:dyDescent="0.2">
      <c r="A35" s="3" t="s">
        <v>136</v>
      </c>
      <c r="B35" s="43" t="s">
        <v>138</v>
      </c>
      <c r="C35" s="19">
        <v>14</v>
      </c>
      <c r="D35" s="19">
        <v>190</v>
      </c>
      <c r="E35" s="19">
        <f t="shared" si="8"/>
        <v>176</v>
      </c>
      <c r="F35" s="20">
        <f t="shared" si="9"/>
        <v>1257.1428571428571</v>
      </c>
      <c r="G35" s="19">
        <v>120</v>
      </c>
      <c r="H35" s="19">
        <f t="shared" si="10"/>
        <v>-70</v>
      </c>
      <c r="I35" s="20">
        <f t="shared" si="11"/>
        <v>-36.842105263157897</v>
      </c>
      <c r="J35" s="19">
        <v>20</v>
      </c>
      <c r="K35" s="19">
        <f t="shared" si="12"/>
        <v>-100</v>
      </c>
      <c r="L35" s="21">
        <f t="shared" si="13"/>
        <v>-83.333333333333343</v>
      </c>
      <c r="M35" s="19">
        <f t="shared" si="14"/>
        <v>6</v>
      </c>
      <c r="N35" s="21">
        <f t="shared" si="15"/>
        <v>42.857142857142861</v>
      </c>
      <c r="P35" s="30"/>
    </row>
    <row r="36" spans="1:16" ht="68.25" customHeight="1" x14ac:dyDescent="0.2">
      <c r="A36" s="3" t="s">
        <v>74</v>
      </c>
      <c r="B36" s="43" t="s">
        <v>75</v>
      </c>
      <c r="C36" s="19">
        <v>6000000</v>
      </c>
      <c r="D36" s="19">
        <v>6000000</v>
      </c>
      <c r="E36" s="19">
        <f t="shared" si="8"/>
        <v>0</v>
      </c>
      <c r="F36" s="20">
        <f t="shared" si="9"/>
        <v>0</v>
      </c>
      <c r="G36" s="19">
        <v>6000000</v>
      </c>
      <c r="H36" s="19">
        <f t="shared" si="10"/>
        <v>0</v>
      </c>
      <c r="I36" s="20">
        <f t="shared" si="11"/>
        <v>0</v>
      </c>
      <c r="J36" s="19">
        <v>6000000</v>
      </c>
      <c r="K36" s="19">
        <f t="shared" si="12"/>
        <v>0</v>
      </c>
      <c r="L36" s="21">
        <f t="shared" si="13"/>
        <v>0</v>
      </c>
      <c r="M36" s="19">
        <f t="shared" si="14"/>
        <v>0</v>
      </c>
      <c r="N36" s="21">
        <f t="shared" si="15"/>
        <v>0</v>
      </c>
      <c r="P36" s="30"/>
    </row>
    <row r="37" spans="1:16" ht="79.5" customHeight="1" x14ac:dyDescent="0.2">
      <c r="A37" s="3" t="s">
        <v>119</v>
      </c>
      <c r="B37" s="43" t="s">
        <v>120</v>
      </c>
      <c r="C37" s="19">
        <v>3384500</v>
      </c>
      <c r="D37" s="19">
        <v>4180700</v>
      </c>
      <c r="E37" s="19">
        <f t="shared" si="8"/>
        <v>796200</v>
      </c>
      <c r="F37" s="20">
        <f t="shared" si="9"/>
        <v>23.524892894075933</v>
      </c>
      <c r="G37" s="19">
        <v>4180700</v>
      </c>
      <c r="H37" s="19">
        <f t="shared" si="10"/>
        <v>0</v>
      </c>
      <c r="I37" s="20">
        <f t="shared" si="11"/>
        <v>0</v>
      </c>
      <c r="J37" s="19">
        <v>4180700</v>
      </c>
      <c r="K37" s="19">
        <f t="shared" si="12"/>
        <v>0</v>
      </c>
      <c r="L37" s="21">
        <f t="shared" si="13"/>
        <v>0</v>
      </c>
      <c r="M37" s="19">
        <f t="shared" si="14"/>
        <v>796200</v>
      </c>
      <c r="N37" s="21">
        <f t="shared" si="15"/>
        <v>23.524892894075933</v>
      </c>
      <c r="P37" s="30"/>
    </row>
    <row r="38" spans="1:16" ht="20.100000000000001" customHeight="1" x14ac:dyDescent="0.2">
      <c r="A38" s="3" t="s">
        <v>24</v>
      </c>
      <c r="B38" s="43" t="s">
        <v>25</v>
      </c>
      <c r="C38" s="19">
        <f>C39</f>
        <v>7018608</v>
      </c>
      <c r="D38" s="19">
        <f>D39</f>
        <v>0</v>
      </c>
      <c r="E38" s="19">
        <f t="shared" si="8"/>
        <v>-7018608</v>
      </c>
      <c r="F38" s="20">
        <f t="shared" si="9"/>
        <v>-100</v>
      </c>
      <c r="G38" s="19">
        <f>G39</f>
        <v>0</v>
      </c>
      <c r="H38" s="19">
        <f t="shared" si="10"/>
        <v>0</v>
      </c>
      <c r="I38" s="20">
        <v>0</v>
      </c>
      <c r="J38" s="19">
        <f>J39</f>
        <v>0</v>
      </c>
      <c r="K38" s="19">
        <f t="shared" si="12"/>
        <v>0</v>
      </c>
      <c r="L38" s="21">
        <v>0</v>
      </c>
      <c r="M38" s="19">
        <f t="shared" si="14"/>
        <v>-7018608</v>
      </c>
      <c r="N38" s="21">
        <f t="shared" si="15"/>
        <v>-100</v>
      </c>
      <c r="P38" s="30"/>
    </row>
    <row r="39" spans="1:16" ht="20.100000000000001" customHeight="1" x14ac:dyDescent="0.2">
      <c r="A39" s="3" t="s">
        <v>26</v>
      </c>
      <c r="B39" s="43" t="s">
        <v>27</v>
      </c>
      <c r="C39" s="19">
        <v>7018608</v>
      </c>
      <c r="D39" s="19">
        <v>0</v>
      </c>
      <c r="E39" s="19">
        <f t="shared" si="8"/>
        <v>-7018608</v>
      </c>
      <c r="F39" s="20">
        <f t="shared" si="9"/>
        <v>-100</v>
      </c>
      <c r="G39" s="19">
        <v>0</v>
      </c>
      <c r="H39" s="19">
        <f t="shared" si="10"/>
        <v>0</v>
      </c>
      <c r="I39" s="20">
        <v>0</v>
      </c>
      <c r="J39" s="19">
        <v>0</v>
      </c>
      <c r="K39" s="19">
        <f t="shared" si="12"/>
        <v>0</v>
      </c>
      <c r="L39" s="21">
        <v>0</v>
      </c>
      <c r="M39" s="19">
        <f t="shared" si="14"/>
        <v>-7018608</v>
      </c>
      <c r="N39" s="21">
        <f t="shared" si="15"/>
        <v>-100</v>
      </c>
      <c r="P39" s="30"/>
    </row>
    <row r="40" spans="1:16" ht="20.100000000000001" customHeight="1" x14ac:dyDescent="0.2">
      <c r="A40" s="3" t="s">
        <v>28</v>
      </c>
      <c r="B40" s="43" t="s">
        <v>44</v>
      </c>
      <c r="C40" s="19">
        <f>C41+C42</f>
        <v>7672000</v>
      </c>
      <c r="D40" s="19">
        <f>D41+D42</f>
        <v>7753300</v>
      </c>
      <c r="E40" s="19">
        <f t="shared" si="8"/>
        <v>81300</v>
      </c>
      <c r="F40" s="20">
        <f t="shared" si="9"/>
        <v>1.0596976016684039</v>
      </c>
      <c r="G40" s="19">
        <f>G41+G42</f>
        <v>7753300</v>
      </c>
      <c r="H40" s="19">
        <f t="shared" si="10"/>
        <v>0</v>
      </c>
      <c r="I40" s="20">
        <f t="shared" si="11"/>
        <v>0</v>
      </c>
      <c r="J40" s="19">
        <f>J41+J42</f>
        <v>7753300</v>
      </c>
      <c r="K40" s="19">
        <f t="shared" si="12"/>
        <v>0</v>
      </c>
      <c r="L40" s="21">
        <f t="shared" si="13"/>
        <v>0</v>
      </c>
      <c r="M40" s="19">
        <f t="shared" si="14"/>
        <v>81300</v>
      </c>
      <c r="N40" s="21">
        <f t="shared" si="15"/>
        <v>1.0596976016684039</v>
      </c>
      <c r="P40" s="30"/>
    </row>
    <row r="41" spans="1:16" ht="25.5" x14ac:dyDescent="0.2">
      <c r="A41" s="3" t="s">
        <v>76</v>
      </c>
      <c r="B41" s="43" t="s">
        <v>77</v>
      </c>
      <c r="C41" s="19">
        <v>5479100</v>
      </c>
      <c r="D41" s="19">
        <v>5479100</v>
      </c>
      <c r="E41" s="19">
        <f t="shared" si="8"/>
        <v>0</v>
      </c>
      <c r="F41" s="20">
        <f t="shared" si="9"/>
        <v>0</v>
      </c>
      <c r="G41" s="19">
        <v>5479100</v>
      </c>
      <c r="H41" s="19">
        <f t="shared" si="10"/>
        <v>0</v>
      </c>
      <c r="I41" s="20">
        <f t="shared" si="11"/>
        <v>0</v>
      </c>
      <c r="J41" s="19">
        <v>5479100</v>
      </c>
      <c r="K41" s="19">
        <f t="shared" si="12"/>
        <v>0</v>
      </c>
      <c r="L41" s="21">
        <f t="shared" si="13"/>
        <v>0</v>
      </c>
      <c r="M41" s="19">
        <f t="shared" si="14"/>
        <v>0</v>
      </c>
      <c r="N41" s="21">
        <f t="shared" si="15"/>
        <v>0</v>
      </c>
      <c r="P41" s="30"/>
    </row>
    <row r="42" spans="1:16" ht="19.5" customHeight="1" x14ac:dyDescent="0.2">
      <c r="A42" s="10" t="s">
        <v>78</v>
      </c>
      <c r="B42" s="45" t="s">
        <v>79</v>
      </c>
      <c r="C42" s="19">
        <v>2192900</v>
      </c>
      <c r="D42" s="19">
        <v>2274200</v>
      </c>
      <c r="E42" s="19">
        <f t="shared" si="8"/>
        <v>81300</v>
      </c>
      <c r="F42" s="20">
        <f t="shared" si="9"/>
        <v>3.7074193989693924</v>
      </c>
      <c r="G42" s="19">
        <v>2274200</v>
      </c>
      <c r="H42" s="19">
        <f t="shared" si="10"/>
        <v>0</v>
      </c>
      <c r="I42" s="20">
        <f t="shared" si="11"/>
        <v>0</v>
      </c>
      <c r="J42" s="19">
        <v>2274200</v>
      </c>
      <c r="K42" s="19">
        <f t="shared" si="12"/>
        <v>0</v>
      </c>
      <c r="L42" s="21">
        <f t="shared" si="13"/>
        <v>0</v>
      </c>
      <c r="M42" s="19">
        <f t="shared" si="14"/>
        <v>81300</v>
      </c>
      <c r="N42" s="21">
        <f t="shared" si="15"/>
        <v>3.7074193989693924</v>
      </c>
      <c r="P42" s="30"/>
    </row>
    <row r="43" spans="1:16" ht="20.100000000000001" customHeight="1" x14ac:dyDescent="0.2">
      <c r="A43" s="3" t="s">
        <v>29</v>
      </c>
      <c r="B43" s="43" t="s">
        <v>30</v>
      </c>
      <c r="C43" s="19">
        <f>C45+C46+C44</f>
        <v>76221800</v>
      </c>
      <c r="D43" s="19">
        <f>D45+D46+D44</f>
        <v>64536800</v>
      </c>
      <c r="E43" s="19">
        <f t="shared" si="8"/>
        <v>-11685000</v>
      </c>
      <c r="F43" s="20">
        <f t="shared" si="9"/>
        <v>-15.330259846920441</v>
      </c>
      <c r="G43" s="19">
        <f>G45+G46+G44</f>
        <v>54172700</v>
      </c>
      <c r="H43" s="19">
        <f t="shared" si="10"/>
        <v>-10364100</v>
      </c>
      <c r="I43" s="20">
        <f t="shared" si="11"/>
        <v>-16.0592096292348</v>
      </c>
      <c r="J43" s="19">
        <f>J45+J46+J44</f>
        <v>41018700</v>
      </c>
      <c r="K43" s="19">
        <f t="shared" si="12"/>
        <v>-13154000</v>
      </c>
      <c r="L43" s="21">
        <f t="shared" si="13"/>
        <v>-24.281603095286002</v>
      </c>
      <c r="M43" s="19">
        <f t="shared" si="14"/>
        <v>-35203100</v>
      </c>
      <c r="N43" s="21">
        <f t="shared" si="15"/>
        <v>-46.18508090861144</v>
      </c>
      <c r="P43" s="30"/>
    </row>
    <row r="44" spans="1:16" ht="26.25" customHeight="1" x14ac:dyDescent="0.2">
      <c r="A44" s="3" t="s">
        <v>80</v>
      </c>
      <c r="B44" s="43" t="s">
        <v>81</v>
      </c>
      <c r="C44" s="19">
        <v>66799900</v>
      </c>
      <c r="D44" s="19">
        <v>56462700</v>
      </c>
      <c r="E44" s="19">
        <f t="shared" si="8"/>
        <v>-10337200</v>
      </c>
      <c r="F44" s="20">
        <f t="shared" si="9"/>
        <v>-15.474873465379432</v>
      </c>
      <c r="G44" s="19">
        <v>46113900</v>
      </c>
      <c r="H44" s="19">
        <f t="shared" si="10"/>
        <v>-10348800</v>
      </c>
      <c r="I44" s="20">
        <f t="shared" si="11"/>
        <v>-18.328560270762821</v>
      </c>
      <c r="J44" s="19">
        <v>33138600</v>
      </c>
      <c r="K44" s="19">
        <f t="shared" si="12"/>
        <v>-12975300</v>
      </c>
      <c r="L44" s="21">
        <f t="shared" si="13"/>
        <v>-28.137503008854154</v>
      </c>
      <c r="M44" s="19">
        <f t="shared" si="14"/>
        <v>-33661300</v>
      </c>
      <c r="N44" s="21">
        <f t="shared" si="15"/>
        <v>-50.391243100663324</v>
      </c>
      <c r="P44" s="30"/>
    </row>
    <row r="45" spans="1:16" ht="69" customHeight="1" x14ac:dyDescent="0.2">
      <c r="A45" s="3" t="s">
        <v>41</v>
      </c>
      <c r="B45" s="46" t="s">
        <v>42</v>
      </c>
      <c r="C45" s="19">
        <v>1921900</v>
      </c>
      <c r="D45" s="19">
        <v>574100</v>
      </c>
      <c r="E45" s="19">
        <f t="shared" si="8"/>
        <v>-1347800</v>
      </c>
      <c r="F45" s="20">
        <f t="shared" si="9"/>
        <v>-70.128518653415881</v>
      </c>
      <c r="G45" s="19">
        <v>558800</v>
      </c>
      <c r="H45" s="19">
        <f t="shared" si="10"/>
        <v>-15300</v>
      </c>
      <c r="I45" s="20">
        <f t="shared" si="11"/>
        <v>-2.6650409336352539</v>
      </c>
      <c r="J45" s="19">
        <v>380100</v>
      </c>
      <c r="K45" s="19">
        <f t="shared" si="12"/>
        <v>-178700</v>
      </c>
      <c r="L45" s="21">
        <f t="shared" si="13"/>
        <v>-31.979241231209727</v>
      </c>
      <c r="M45" s="19">
        <f t="shared" si="14"/>
        <v>-1541800</v>
      </c>
      <c r="N45" s="21">
        <f t="shared" si="15"/>
        <v>-80.222696290129562</v>
      </c>
      <c r="P45" s="30"/>
    </row>
    <row r="46" spans="1:16" ht="42.75" customHeight="1" x14ac:dyDescent="0.2">
      <c r="A46" s="3" t="s">
        <v>82</v>
      </c>
      <c r="B46" s="46" t="s">
        <v>83</v>
      </c>
      <c r="C46" s="19">
        <v>7500000</v>
      </c>
      <c r="D46" s="19">
        <v>7500000</v>
      </c>
      <c r="E46" s="19">
        <f t="shared" si="8"/>
        <v>0</v>
      </c>
      <c r="F46" s="20">
        <f t="shared" si="9"/>
        <v>0</v>
      </c>
      <c r="G46" s="19">
        <v>7500000</v>
      </c>
      <c r="H46" s="19">
        <f t="shared" si="10"/>
        <v>0</v>
      </c>
      <c r="I46" s="20">
        <f t="shared" si="11"/>
        <v>0</v>
      </c>
      <c r="J46" s="19">
        <v>7500000</v>
      </c>
      <c r="K46" s="19">
        <f t="shared" si="12"/>
        <v>0</v>
      </c>
      <c r="L46" s="21">
        <f t="shared" si="13"/>
        <v>0</v>
      </c>
      <c r="M46" s="19">
        <f t="shared" si="14"/>
        <v>0</v>
      </c>
      <c r="N46" s="21">
        <f t="shared" si="15"/>
        <v>0</v>
      </c>
      <c r="P46" s="30"/>
    </row>
    <row r="47" spans="1:16" ht="20.100000000000001" customHeight="1" x14ac:dyDescent="0.2">
      <c r="A47" s="3" t="s">
        <v>31</v>
      </c>
      <c r="B47" s="43" t="s">
        <v>32</v>
      </c>
      <c r="C47" s="19">
        <f>SUM(C48:C73)</f>
        <v>18381100</v>
      </c>
      <c r="D47" s="19">
        <f>SUM(D48:D73)</f>
        <v>18373400</v>
      </c>
      <c r="E47" s="19">
        <f t="shared" si="8"/>
        <v>-7700</v>
      </c>
      <c r="F47" s="20">
        <f t="shared" si="9"/>
        <v>-4.1890855280684036E-2</v>
      </c>
      <c r="G47" s="19">
        <f>SUM(G48:G73)</f>
        <v>18371900</v>
      </c>
      <c r="H47" s="19">
        <f t="shared" si="10"/>
        <v>-1500</v>
      </c>
      <c r="I47" s="20">
        <f t="shared" si="11"/>
        <v>-8.1639761829563895E-3</v>
      </c>
      <c r="J47" s="19">
        <f>SUM(J48:J73)</f>
        <v>18373900</v>
      </c>
      <c r="K47" s="19">
        <f t="shared" si="12"/>
        <v>2000</v>
      </c>
      <c r="L47" s="21">
        <f t="shared" si="13"/>
        <v>1.0886190323262213E-2</v>
      </c>
      <c r="M47" s="19">
        <f t="shared" si="14"/>
        <v>-7200</v>
      </c>
      <c r="N47" s="21">
        <f t="shared" si="15"/>
        <v>-3.9170669872859776E-2</v>
      </c>
      <c r="P47" s="30"/>
    </row>
    <row r="48" spans="1:16" ht="65.25" customHeight="1" x14ac:dyDescent="0.2">
      <c r="A48" s="3" t="s">
        <v>84</v>
      </c>
      <c r="B48" s="44" t="s">
        <v>85</v>
      </c>
      <c r="C48" s="19">
        <v>93700</v>
      </c>
      <c r="D48" s="19">
        <v>88350</v>
      </c>
      <c r="E48" s="19">
        <f t="shared" si="8"/>
        <v>-5350</v>
      </c>
      <c r="F48" s="20">
        <f t="shared" si="9"/>
        <v>-5.7097118463180294</v>
      </c>
      <c r="G48" s="19">
        <v>88350</v>
      </c>
      <c r="H48" s="19">
        <f t="shared" si="10"/>
        <v>0</v>
      </c>
      <c r="I48" s="20">
        <f t="shared" si="11"/>
        <v>0</v>
      </c>
      <c r="J48" s="19">
        <v>88350</v>
      </c>
      <c r="K48" s="19">
        <f t="shared" si="12"/>
        <v>0</v>
      </c>
      <c r="L48" s="21">
        <f t="shared" si="13"/>
        <v>0</v>
      </c>
      <c r="M48" s="19">
        <f t="shared" si="14"/>
        <v>-5350</v>
      </c>
      <c r="N48" s="21">
        <f t="shared" si="15"/>
        <v>-5.7097118463180294</v>
      </c>
      <c r="P48" s="30"/>
    </row>
    <row r="49" spans="1:16" ht="78.75" customHeight="1" x14ac:dyDescent="0.2">
      <c r="A49" s="3" t="s">
        <v>86</v>
      </c>
      <c r="B49" s="44" t="s">
        <v>87</v>
      </c>
      <c r="C49" s="19">
        <v>314400</v>
      </c>
      <c r="D49" s="19">
        <v>349000</v>
      </c>
      <c r="E49" s="19">
        <f t="shared" si="8"/>
        <v>34600</v>
      </c>
      <c r="F49" s="20">
        <f t="shared" si="9"/>
        <v>11.005089058524177</v>
      </c>
      <c r="G49" s="19">
        <v>349000</v>
      </c>
      <c r="H49" s="19">
        <f t="shared" si="10"/>
        <v>0</v>
      </c>
      <c r="I49" s="20">
        <f t="shared" si="11"/>
        <v>0</v>
      </c>
      <c r="J49" s="19">
        <v>349000</v>
      </c>
      <c r="K49" s="19">
        <f t="shared" si="12"/>
        <v>0</v>
      </c>
      <c r="L49" s="21">
        <f t="shared" si="13"/>
        <v>0</v>
      </c>
      <c r="M49" s="19">
        <f t="shared" si="14"/>
        <v>34600</v>
      </c>
      <c r="N49" s="21">
        <f t="shared" si="15"/>
        <v>11.005089058524177</v>
      </c>
      <c r="P49" s="30"/>
    </row>
    <row r="50" spans="1:16" ht="74.25" customHeight="1" x14ac:dyDescent="0.2">
      <c r="A50" s="11" t="s">
        <v>121</v>
      </c>
      <c r="B50" s="12" t="s">
        <v>122</v>
      </c>
      <c r="C50" s="19">
        <v>34000</v>
      </c>
      <c r="D50" s="19">
        <v>20800</v>
      </c>
      <c r="E50" s="19">
        <f t="shared" si="8"/>
        <v>-13200</v>
      </c>
      <c r="F50" s="20">
        <f t="shared" si="9"/>
        <v>-38.823529411764703</v>
      </c>
      <c r="G50" s="19">
        <v>20800</v>
      </c>
      <c r="H50" s="19">
        <f t="shared" si="10"/>
        <v>0</v>
      </c>
      <c r="I50" s="20">
        <f t="shared" si="11"/>
        <v>0</v>
      </c>
      <c r="J50" s="19">
        <v>20800</v>
      </c>
      <c r="K50" s="19">
        <f t="shared" si="12"/>
        <v>0</v>
      </c>
      <c r="L50" s="21">
        <f t="shared" si="13"/>
        <v>0</v>
      </c>
      <c r="M50" s="19">
        <f t="shared" si="14"/>
        <v>-13200</v>
      </c>
      <c r="N50" s="21">
        <f t="shared" si="15"/>
        <v>-38.823529411764703</v>
      </c>
      <c r="P50" s="30"/>
    </row>
    <row r="51" spans="1:16" ht="57" customHeight="1" x14ac:dyDescent="0.2">
      <c r="A51" s="3" t="s">
        <v>88</v>
      </c>
      <c r="B51" s="44" t="s">
        <v>89</v>
      </c>
      <c r="C51" s="19">
        <v>22500</v>
      </c>
      <c r="D51" s="19">
        <v>34300</v>
      </c>
      <c r="E51" s="19">
        <f t="shared" si="8"/>
        <v>11800</v>
      </c>
      <c r="F51" s="20">
        <f t="shared" si="9"/>
        <v>52.444444444444457</v>
      </c>
      <c r="G51" s="19">
        <v>34300</v>
      </c>
      <c r="H51" s="19">
        <f t="shared" si="10"/>
        <v>0</v>
      </c>
      <c r="I51" s="20">
        <f t="shared" si="11"/>
        <v>0</v>
      </c>
      <c r="J51" s="19">
        <v>34300</v>
      </c>
      <c r="K51" s="19">
        <f t="shared" si="12"/>
        <v>0</v>
      </c>
      <c r="L51" s="21">
        <f t="shared" si="13"/>
        <v>0</v>
      </c>
      <c r="M51" s="19">
        <f t="shared" si="14"/>
        <v>11800</v>
      </c>
      <c r="N51" s="21">
        <f t="shared" si="15"/>
        <v>52.444444444444457</v>
      </c>
      <c r="P51" s="30"/>
    </row>
    <row r="52" spans="1:16" ht="82.5" customHeight="1" x14ac:dyDescent="0.2">
      <c r="A52" s="3" t="s">
        <v>123</v>
      </c>
      <c r="B52" s="44" t="s">
        <v>139</v>
      </c>
      <c r="C52" s="19">
        <v>270000</v>
      </c>
      <c r="D52" s="19">
        <v>301000</v>
      </c>
      <c r="E52" s="19">
        <f t="shared" si="8"/>
        <v>31000</v>
      </c>
      <c r="F52" s="20">
        <f t="shared" si="9"/>
        <v>11.481481481481495</v>
      </c>
      <c r="G52" s="19">
        <v>301000</v>
      </c>
      <c r="H52" s="19">
        <f t="shared" si="10"/>
        <v>0</v>
      </c>
      <c r="I52" s="20">
        <f t="shared" si="11"/>
        <v>0</v>
      </c>
      <c r="J52" s="19">
        <v>301000</v>
      </c>
      <c r="K52" s="19">
        <f t="shared" si="12"/>
        <v>0</v>
      </c>
      <c r="L52" s="21">
        <f t="shared" si="13"/>
        <v>0</v>
      </c>
      <c r="M52" s="19">
        <f t="shared" si="14"/>
        <v>31000</v>
      </c>
      <c r="N52" s="21">
        <f t="shared" si="15"/>
        <v>11.481481481481495</v>
      </c>
      <c r="P52" s="30"/>
    </row>
    <row r="53" spans="1:16" ht="76.5" x14ac:dyDescent="0.2">
      <c r="A53" s="3" t="s">
        <v>109</v>
      </c>
      <c r="B53" s="44" t="s">
        <v>140</v>
      </c>
      <c r="C53" s="19">
        <v>117300</v>
      </c>
      <c r="D53" s="19">
        <v>32650</v>
      </c>
      <c r="E53" s="19">
        <f t="shared" si="8"/>
        <v>-84650</v>
      </c>
      <c r="F53" s="20">
        <f t="shared" si="9"/>
        <v>-72.165387894288159</v>
      </c>
      <c r="G53" s="19">
        <v>32650</v>
      </c>
      <c r="H53" s="19">
        <f t="shared" si="10"/>
        <v>0</v>
      </c>
      <c r="I53" s="20">
        <f t="shared" si="11"/>
        <v>0</v>
      </c>
      <c r="J53" s="19">
        <v>32650</v>
      </c>
      <c r="K53" s="19">
        <f t="shared" si="12"/>
        <v>0</v>
      </c>
      <c r="L53" s="21">
        <f t="shared" si="13"/>
        <v>0</v>
      </c>
      <c r="M53" s="19">
        <f t="shared" si="14"/>
        <v>-84650</v>
      </c>
      <c r="N53" s="21">
        <f t="shared" si="15"/>
        <v>-72.165387894288159</v>
      </c>
      <c r="P53" s="30"/>
    </row>
    <row r="54" spans="1:16" ht="77.25" customHeight="1" x14ac:dyDescent="0.2">
      <c r="A54" s="3" t="s">
        <v>90</v>
      </c>
      <c r="B54" s="44" t="s">
        <v>91</v>
      </c>
      <c r="C54" s="19">
        <v>752700</v>
      </c>
      <c r="D54" s="19">
        <v>907700</v>
      </c>
      <c r="E54" s="19">
        <f t="shared" si="8"/>
        <v>155000</v>
      </c>
      <c r="F54" s="20">
        <f t="shared" si="9"/>
        <v>20.592533545901432</v>
      </c>
      <c r="G54" s="19">
        <v>907700</v>
      </c>
      <c r="H54" s="19">
        <f t="shared" si="10"/>
        <v>0</v>
      </c>
      <c r="I54" s="20">
        <f t="shared" si="11"/>
        <v>0</v>
      </c>
      <c r="J54" s="19">
        <v>908200</v>
      </c>
      <c r="K54" s="19">
        <f t="shared" si="12"/>
        <v>500</v>
      </c>
      <c r="L54" s="21">
        <f t="shared" si="13"/>
        <v>5.5084278946779364E-2</v>
      </c>
      <c r="M54" s="19">
        <f t="shared" si="14"/>
        <v>155500</v>
      </c>
      <c r="N54" s="21">
        <f t="shared" si="15"/>
        <v>20.658961073468845</v>
      </c>
      <c r="P54" s="30"/>
    </row>
    <row r="55" spans="1:16" ht="77.25" customHeight="1" x14ac:dyDescent="0.2">
      <c r="A55" s="3" t="s">
        <v>141</v>
      </c>
      <c r="B55" s="44" t="s">
        <v>142</v>
      </c>
      <c r="C55" s="19">
        <v>8700</v>
      </c>
      <c r="D55" s="19">
        <v>10000</v>
      </c>
      <c r="E55" s="19">
        <f t="shared" si="8"/>
        <v>1300</v>
      </c>
      <c r="F55" s="20">
        <f t="shared" si="9"/>
        <v>14.94252873563218</v>
      </c>
      <c r="G55" s="19">
        <v>10000</v>
      </c>
      <c r="H55" s="19">
        <f t="shared" si="10"/>
        <v>0</v>
      </c>
      <c r="I55" s="20">
        <f t="shared" si="11"/>
        <v>0</v>
      </c>
      <c r="J55" s="19">
        <v>10000</v>
      </c>
      <c r="K55" s="19">
        <f t="shared" si="12"/>
        <v>0</v>
      </c>
      <c r="L55" s="21">
        <f t="shared" si="13"/>
        <v>0</v>
      </c>
      <c r="M55" s="19">
        <f t="shared" si="14"/>
        <v>1300</v>
      </c>
      <c r="N55" s="21">
        <f t="shared" si="15"/>
        <v>14.94252873563218</v>
      </c>
      <c r="P55" s="30"/>
    </row>
    <row r="56" spans="1:16" ht="65.25" customHeight="1" x14ac:dyDescent="0.2">
      <c r="A56" s="11" t="s">
        <v>128</v>
      </c>
      <c r="B56" s="12" t="s">
        <v>129</v>
      </c>
      <c r="C56" s="19">
        <v>1000</v>
      </c>
      <c r="D56" s="19">
        <v>1000</v>
      </c>
      <c r="E56" s="19">
        <f t="shared" si="8"/>
        <v>0</v>
      </c>
      <c r="F56" s="20">
        <f t="shared" si="9"/>
        <v>0</v>
      </c>
      <c r="G56" s="19">
        <v>1000</v>
      </c>
      <c r="H56" s="19">
        <f t="shared" si="10"/>
        <v>0</v>
      </c>
      <c r="I56" s="20">
        <f t="shared" si="11"/>
        <v>0</v>
      </c>
      <c r="J56" s="19">
        <v>1000</v>
      </c>
      <c r="K56" s="19">
        <f t="shared" si="12"/>
        <v>0</v>
      </c>
      <c r="L56" s="21">
        <f t="shared" si="13"/>
        <v>0</v>
      </c>
      <c r="M56" s="19">
        <f t="shared" si="14"/>
        <v>0</v>
      </c>
      <c r="N56" s="21">
        <f t="shared" si="15"/>
        <v>0</v>
      </c>
      <c r="P56" s="30"/>
    </row>
    <row r="57" spans="1:16" ht="81" customHeight="1" x14ac:dyDescent="0.2">
      <c r="A57" s="11" t="s">
        <v>130</v>
      </c>
      <c r="B57" s="12" t="s">
        <v>131</v>
      </c>
      <c r="C57" s="19">
        <v>13400</v>
      </c>
      <c r="D57" s="19">
        <v>13400</v>
      </c>
      <c r="E57" s="19">
        <f t="shared" si="8"/>
        <v>0</v>
      </c>
      <c r="F57" s="20">
        <f t="shared" si="9"/>
        <v>0</v>
      </c>
      <c r="G57" s="19">
        <v>13400</v>
      </c>
      <c r="H57" s="19">
        <f t="shared" si="10"/>
        <v>0</v>
      </c>
      <c r="I57" s="20">
        <f t="shared" si="11"/>
        <v>0</v>
      </c>
      <c r="J57" s="19">
        <v>13400</v>
      </c>
      <c r="K57" s="19">
        <f t="shared" si="12"/>
        <v>0</v>
      </c>
      <c r="L57" s="21">
        <f t="shared" si="13"/>
        <v>0</v>
      </c>
      <c r="M57" s="19">
        <f t="shared" si="14"/>
        <v>0</v>
      </c>
      <c r="N57" s="21">
        <f t="shared" si="15"/>
        <v>0</v>
      </c>
      <c r="P57" s="30"/>
    </row>
    <row r="58" spans="1:16" ht="70.5" customHeight="1" x14ac:dyDescent="0.2">
      <c r="A58" s="3" t="s">
        <v>110</v>
      </c>
      <c r="B58" s="44" t="s">
        <v>111</v>
      </c>
      <c r="C58" s="19">
        <v>1700</v>
      </c>
      <c r="D58" s="19">
        <v>8750</v>
      </c>
      <c r="E58" s="19">
        <f t="shared" si="8"/>
        <v>7050</v>
      </c>
      <c r="F58" s="20">
        <f t="shared" si="9"/>
        <v>414.70588235294122</v>
      </c>
      <c r="G58" s="19">
        <v>8750</v>
      </c>
      <c r="H58" s="19">
        <f t="shared" si="10"/>
        <v>0</v>
      </c>
      <c r="I58" s="20">
        <f t="shared" si="11"/>
        <v>0</v>
      </c>
      <c r="J58" s="19">
        <v>8750</v>
      </c>
      <c r="K58" s="19">
        <f t="shared" si="12"/>
        <v>0</v>
      </c>
      <c r="L58" s="21">
        <f t="shared" si="13"/>
        <v>0</v>
      </c>
      <c r="M58" s="19">
        <f t="shared" si="14"/>
        <v>7050</v>
      </c>
      <c r="N58" s="21">
        <f t="shared" si="15"/>
        <v>414.70588235294122</v>
      </c>
      <c r="P58" s="30"/>
    </row>
    <row r="59" spans="1:16" ht="89.25" x14ac:dyDescent="0.2">
      <c r="A59" s="3" t="s">
        <v>112</v>
      </c>
      <c r="B59" s="44" t="s">
        <v>113</v>
      </c>
      <c r="C59" s="19">
        <v>116700</v>
      </c>
      <c r="D59" s="19">
        <v>108300</v>
      </c>
      <c r="E59" s="19">
        <f t="shared" si="8"/>
        <v>-8400</v>
      </c>
      <c r="F59" s="20">
        <f t="shared" si="9"/>
        <v>-7.1979434447300861</v>
      </c>
      <c r="G59" s="19">
        <v>108300</v>
      </c>
      <c r="H59" s="19">
        <f t="shared" si="10"/>
        <v>0</v>
      </c>
      <c r="I59" s="20">
        <f t="shared" si="11"/>
        <v>0</v>
      </c>
      <c r="J59" s="19">
        <v>108300</v>
      </c>
      <c r="K59" s="19">
        <f t="shared" si="12"/>
        <v>0</v>
      </c>
      <c r="L59" s="21">
        <f t="shared" si="13"/>
        <v>0</v>
      </c>
      <c r="M59" s="19">
        <f t="shared" si="14"/>
        <v>-8400</v>
      </c>
      <c r="N59" s="21">
        <f t="shared" si="15"/>
        <v>-7.1979434447300861</v>
      </c>
      <c r="P59" s="30"/>
    </row>
    <row r="60" spans="1:16" ht="76.5" x14ac:dyDescent="0.2">
      <c r="A60" s="3" t="s">
        <v>92</v>
      </c>
      <c r="B60" s="44" t="s">
        <v>93</v>
      </c>
      <c r="C60" s="19">
        <v>451900</v>
      </c>
      <c r="D60" s="19">
        <v>397050</v>
      </c>
      <c r="E60" s="19">
        <f t="shared" si="8"/>
        <v>-54850</v>
      </c>
      <c r="F60" s="20">
        <f t="shared" si="9"/>
        <v>-12.137641071033414</v>
      </c>
      <c r="G60" s="19">
        <v>397050</v>
      </c>
      <c r="H60" s="19">
        <f t="shared" si="10"/>
        <v>0</v>
      </c>
      <c r="I60" s="20">
        <f t="shared" si="11"/>
        <v>0</v>
      </c>
      <c r="J60" s="19">
        <v>397050</v>
      </c>
      <c r="K60" s="19">
        <f t="shared" si="12"/>
        <v>0</v>
      </c>
      <c r="L60" s="21">
        <f t="shared" si="13"/>
        <v>0</v>
      </c>
      <c r="M60" s="19">
        <f t="shared" si="14"/>
        <v>-54850</v>
      </c>
      <c r="N60" s="21">
        <f t="shared" si="15"/>
        <v>-12.137641071033414</v>
      </c>
      <c r="P60" s="30"/>
    </row>
    <row r="61" spans="1:16" ht="102" x14ac:dyDescent="0.2">
      <c r="A61" s="3" t="s">
        <v>94</v>
      </c>
      <c r="B61" s="44" t="s">
        <v>151</v>
      </c>
      <c r="C61" s="19">
        <v>57200</v>
      </c>
      <c r="D61" s="19">
        <v>72900</v>
      </c>
      <c r="E61" s="19">
        <f t="shared" si="8"/>
        <v>15700</v>
      </c>
      <c r="F61" s="20">
        <f t="shared" si="9"/>
        <v>27.44755244755244</v>
      </c>
      <c r="G61" s="19">
        <v>72900</v>
      </c>
      <c r="H61" s="19">
        <f t="shared" si="10"/>
        <v>0</v>
      </c>
      <c r="I61" s="20">
        <f t="shared" si="11"/>
        <v>0</v>
      </c>
      <c r="J61" s="19">
        <v>72900</v>
      </c>
      <c r="K61" s="19">
        <f t="shared" si="12"/>
        <v>0</v>
      </c>
      <c r="L61" s="21">
        <f t="shared" si="13"/>
        <v>0</v>
      </c>
      <c r="M61" s="19">
        <f t="shared" si="14"/>
        <v>15700</v>
      </c>
      <c r="N61" s="21">
        <f t="shared" si="15"/>
        <v>27.44755244755244</v>
      </c>
      <c r="P61" s="30"/>
    </row>
    <row r="62" spans="1:16" ht="105" customHeight="1" x14ac:dyDescent="0.2">
      <c r="A62" s="3" t="s">
        <v>95</v>
      </c>
      <c r="B62" s="44" t="s">
        <v>143</v>
      </c>
      <c r="C62" s="19">
        <v>80000</v>
      </c>
      <c r="D62" s="19">
        <v>80000</v>
      </c>
      <c r="E62" s="19">
        <f t="shared" si="8"/>
        <v>0</v>
      </c>
      <c r="F62" s="20">
        <f t="shared" si="9"/>
        <v>0</v>
      </c>
      <c r="G62" s="19">
        <v>80000</v>
      </c>
      <c r="H62" s="19">
        <f t="shared" si="10"/>
        <v>0</v>
      </c>
      <c r="I62" s="20">
        <f t="shared" si="11"/>
        <v>0</v>
      </c>
      <c r="J62" s="19">
        <v>80000</v>
      </c>
      <c r="K62" s="19">
        <f t="shared" si="12"/>
        <v>0</v>
      </c>
      <c r="L62" s="21">
        <f t="shared" si="13"/>
        <v>0</v>
      </c>
      <c r="M62" s="19">
        <f t="shared" si="14"/>
        <v>0</v>
      </c>
      <c r="N62" s="21">
        <f t="shared" si="15"/>
        <v>0</v>
      </c>
      <c r="P62" s="30"/>
    </row>
    <row r="63" spans="1:16" ht="67.5" customHeight="1" x14ac:dyDescent="0.2">
      <c r="A63" s="3" t="s">
        <v>96</v>
      </c>
      <c r="B63" s="44" t="s">
        <v>97</v>
      </c>
      <c r="C63" s="19">
        <v>16300</v>
      </c>
      <c r="D63" s="19">
        <v>27400</v>
      </c>
      <c r="E63" s="19">
        <f t="shared" si="8"/>
        <v>11100</v>
      </c>
      <c r="F63" s="20">
        <f t="shared" si="9"/>
        <v>68.098159509202446</v>
      </c>
      <c r="G63" s="19">
        <v>27400</v>
      </c>
      <c r="H63" s="19">
        <f t="shared" si="10"/>
        <v>0</v>
      </c>
      <c r="I63" s="20">
        <f t="shared" si="11"/>
        <v>0</v>
      </c>
      <c r="J63" s="19">
        <v>27400</v>
      </c>
      <c r="K63" s="19">
        <f t="shared" si="12"/>
        <v>0</v>
      </c>
      <c r="L63" s="21">
        <f t="shared" si="13"/>
        <v>0</v>
      </c>
      <c r="M63" s="19">
        <f t="shared" si="14"/>
        <v>11100</v>
      </c>
      <c r="N63" s="21">
        <f t="shared" si="15"/>
        <v>68.098159509202446</v>
      </c>
      <c r="P63" s="30"/>
    </row>
    <row r="64" spans="1:16" ht="92.25" customHeight="1" x14ac:dyDescent="0.2">
      <c r="A64" s="3" t="s">
        <v>98</v>
      </c>
      <c r="B64" s="44" t="s">
        <v>124</v>
      </c>
      <c r="C64" s="19">
        <v>11700</v>
      </c>
      <c r="D64" s="19">
        <v>11700</v>
      </c>
      <c r="E64" s="19">
        <f t="shared" si="8"/>
        <v>0</v>
      </c>
      <c r="F64" s="20">
        <f t="shared" si="9"/>
        <v>0</v>
      </c>
      <c r="G64" s="19">
        <v>11700</v>
      </c>
      <c r="H64" s="19">
        <f t="shared" si="10"/>
        <v>0</v>
      </c>
      <c r="I64" s="20">
        <f t="shared" si="11"/>
        <v>0</v>
      </c>
      <c r="J64" s="19">
        <v>11700</v>
      </c>
      <c r="K64" s="19">
        <f t="shared" si="12"/>
        <v>0</v>
      </c>
      <c r="L64" s="21">
        <f t="shared" si="13"/>
        <v>0</v>
      </c>
      <c r="M64" s="19">
        <f t="shared" si="14"/>
        <v>0</v>
      </c>
      <c r="N64" s="21">
        <f t="shared" si="15"/>
        <v>0</v>
      </c>
      <c r="P64" s="30"/>
    </row>
    <row r="65" spans="1:16" ht="78.75" customHeight="1" x14ac:dyDescent="0.2">
      <c r="A65" s="3" t="s">
        <v>99</v>
      </c>
      <c r="B65" s="44" t="s">
        <v>100</v>
      </c>
      <c r="C65" s="19">
        <v>5000</v>
      </c>
      <c r="D65" s="19">
        <v>3000</v>
      </c>
      <c r="E65" s="19">
        <f t="shared" si="8"/>
        <v>-2000</v>
      </c>
      <c r="F65" s="20">
        <f t="shared" si="9"/>
        <v>-40</v>
      </c>
      <c r="G65" s="19">
        <v>1500</v>
      </c>
      <c r="H65" s="19">
        <f t="shared" si="10"/>
        <v>-1500</v>
      </c>
      <c r="I65" s="20">
        <f t="shared" si="11"/>
        <v>-50</v>
      </c>
      <c r="J65" s="19">
        <v>3000</v>
      </c>
      <c r="K65" s="19">
        <f t="shared" si="12"/>
        <v>1500</v>
      </c>
      <c r="L65" s="21">
        <f t="shared" si="13"/>
        <v>100</v>
      </c>
      <c r="M65" s="19">
        <f t="shared" si="14"/>
        <v>-2000</v>
      </c>
      <c r="N65" s="21">
        <f t="shared" si="15"/>
        <v>-40</v>
      </c>
      <c r="P65" s="30"/>
    </row>
    <row r="66" spans="1:16" ht="63.75" x14ac:dyDescent="0.2">
      <c r="A66" s="3" t="s">
        <v>101</v>
      </c>
      <c r="B66" s="44" t="s">
        <v>102</v>
      </c>
      <c r="C66" s="19">
        <v>1948200</v>
      </c>
      <c r="D66" s="19">
        <v>776700</v>
      </c>
      <c r="E66" s="19">
        <f t="shared" si="8"/>
        <v>-1171500</v>
      </c>
      <c r="F66" s="20">
        <f t="shared" si="9"/>
        <v>-60.132429935324915</v>
      </c>
      <c r="G66" s="19">
        <v>776700</v>
      </c>
      <c r="H66" s="19">
        <f t="shared" si="10"/>
        <v>0</v>
      </c>
      <c r="I66" s="20">
        <f t="shared" si="11"/>
        <v>0</v>
      </c>
      <c r="J66" s="19">
        <v>776700</v>
      </c>
      <c r="K66" s="19">
        <f t="shared" si="12"/>
        <v>0</v>
      </c>
      <c r="L66" s="21">
        <f t="shared" si="13"/>
        <v>0</v>
      </c>
      <c r="M66" s="19">
        <f t="shared" si="14"/>
        <v>-1171500</v>
      </c>
      <c r="N66" s="21">
        <f t="shared" si="15"/>
        <v>-60.132429935324915</v>
      </c>
      <c r="P66" s="30"/>
    </row>
    <row r="67" spans="1:16" ht="67.5" customHeight="1" x14ac:dyDescent="0.2">
      <c r="A67" s="8" t="s">
        <v>103</v>
      </c>
      <c r="B67" s="44" t="s">
        <v>104</v>
      </c>
      <c r="C67" s="19">
        <v>4786400</v>
      </c>
      <c r="D67" s="19">
        <v>4706800</v>
      </c>
      <c r="E67" s="19">
        <f t="shared" si="8"/>
        <v>-79600</v>
      </c>
      <c r="F67" s="20">
        <f t="shared" si="9"/>
        <v>-1.6630452950025045</v>
      </c>
      <c r="G67" s="19">
        <v>4706800</v>
      </c>
      <c r="H67" s="19">
        <f t="shared" si="10"/>
        <v>0</v>
      </c>
      <c r="I67" s="20">
        <f t="shared" si="11"/>
        <v>0</v>
      </c>
      <c r="J67" s="19">
        <v>4706800</v>
      </c>
      <c r="K67" s="19">
        <f t="shared" si="12"/>
        <v>0</v>
      </c>
      <c r="L67" s="21">
        <f t="shared" si="13"/>
        <v>0</v>
      </c>
      <c r="M67" s="19">
        <f t="shared" si="14"/>
        <v>-79600</v>
      </c>
      <c r="N67" s="21">
        <f t="shared" si="15"/>
        <v>-1.6630452950025045</v>
      </c>
      <c r="P67" s="30"/>
    </row>
    <row r="68" spans="1:16" ht="106.5" customHeight="1" x14ac:dyDescent="0.2">
      <c r="A68" s="11" t="s">
        <v>125</v>
      </c>
      <c r="B68" s="12" t="s">
        <v>126</v>
      </c>
      <c r="C68" s="19">
        <v>184400</v>
      </c>
      <c r="D68" s="19">
        <v>195750</v>
      </c>
      <c r="E68" s="19">
        <f t="shared" si="8"/>
        <v>11350</v>
      </c>
      <c r="F68" s="20">
        <f t="shared" si="9"/>
        <v>6.1550976138828588</v>
      </c>
      <c r="G68" s="19">
        <v>195750</v>
      </c>
      <c r="H68" s="19">
        <f t="shared" si="10"/>
        <v>0</v>
      </c>
      <c r="I68" s="20">
        <f t="shared" si="11"/>
        <v>0</v>
      </c>
      <c r="J68" s="19">
        <v>195750</v>
      </c>
      <c r="K68" s="19">
        <f t="shared" si="12"/>
        <v>0</v>
      </c>
      <c r="L68" s="21">
        <f t="shared" si="13"/>
        <v>0</v>
      </c>
      <c r="M68" s="19">
        <f t="shared" si="14"/>
        <v>11350</v>
      </c>
      <c r="N68" s="21">
        <f t="shared" si="15"/>
        <v>6.1550976138828588</v>
      </c>
      <c r="P68" s="30"/>
    </row>
    <row r="69" spans="1:16" ht="55.5" customHeight="1" x14ac:dyDescent="0.2">
      <c r="A69" s="9" t="s">
        <v>50</v>
      </c>
      <c r="B69" s="47" t="s">
        <v>51</v>
      </c>
      <c r="C69" s="19">
        <v>347700</v>
      </c>
      <c r="D69" s="19">
        <v>357750</v>
      </c>
      <c r="E69" s="19">
        <f t="shared" si="8"/>
        <v>10050</v>
      </c>
      <c r="F69" s="20">
        <f t="shared" si="9"/>
        <v>2.8904227782571326</v>
      </c>
      <c r="G69" s="19">
        <v>357750</v>
      </c>
      <c r="H69" s="19">
        <f t="shared" si="10"/>
        <v>0</v>
      </c>
      <c r="I69" s="20">
        <f t="shared" si="11"/>
        <v>0</v>
      </c>
      <c r="J69" s="19">
        <v>357750</v>
      </c>
      <c r="K69" s="19">
        <f t="shared" si="12"/>
        <v>0</v>
      </c>
      <c r="L69" s="21">
        <f t="shared" si="13"/>
        <v>0</v>
      </c>
      <c r="M69" s="19">
        <f t="shared" si="14"/>
        <v>10050</v>
      </c>
      <c r="N69" s="21">
        <f t="shared" si="15"/>
        <v>2.8904227782571326</v>
      </c>
      <c r="P69" s="30"/>
    </row>
    <row r="70" spans="1:16" ht="53.25" customHeight="1" x14ac:dyDescent="0.2">
      <c r="A70" s="9" t="s">
        <v>52</v>
      </c>
      <c r="B70" s="47" t="s">
        <v>53</v>
      </c>
      <c r="C70" s="19">
        <v>1056700</v>
      </c>
      <c r="D70" s="19">
        <v>1799800</v>
      </c>
      <c r="E70" s="19">
        <f t="shared" si="8"/>
        <v>743100</v>
      </c>
      <c r="F70" s="20">
        <f t="shared" si="9"/>
        <v>70.322702753856333</v>
      </c>
      <c r="G70" s="19">
        <v>1799800</v>
      </c>
      <c r="H70" s="19">
        <f t="shared" si="10"/>
        <v>0</v>
      </c>
      <c r="I70" s="20">
        <f t="shared" si="11"/>
        <v>0</v>
      </c>
      <c r="J70" s="19">
        <v>1799800</v>
      </c>
      <c r="K70" s="19">
        <f t="shared" si="12"/>
        <v>0</v>
      </c>
      <c r="L70" s="21">
        <f t="shared" si="13"/>
        <v>0</v>
      </c>
      <c r="M70" s="19">
        <f t="shared" si="14"/>
        <v>743100</v>
      </c>
      <c r="N70" s="21">
        <f t="shared" si="15"/>
        <v>70.322702753856333</v>
      </c>
      <c r="P70" s="30"/>
    </row>
    <row r="71" spans="1:16" ht="57" customHeight="1" x14ac:dyDescent="0.2">
      <c r="A71" s="4" t="s">
        <v>54</v>
      </c>
      <c r="B71" s="47" t="s">
        <v>55</v>
      </c>
      <c r="C71" s="19">
        <v>4630300</v>
      </c>
      <c r="D71" s="19">
        <v>5028600</v>
      </c>
      <c r="E71" s="19">
        <f t="shared" si="8"/>
        <v>398300</v>
      </c>
      <c r="F71" s="20">
        <f t="shared" si="9"/>
        <v>8.6020344254152121</v>
      </c>
      <c r="G71" s="19">
        <v>5028600</v>
      </c>
      <c r="H71" s="19">
        <f t="shared" si="10"/>
        <v>0</v>
      </c>
      <c r="I71" s="20">
        <f t="shared" si="11"/>
        <v>0</v>
      </c>
      <c r="J71" s="19">
        <v>5028600</v>
      </c>
      <c r="K71" s="19">
        <f t="shared" si="12"/>
        <v>0</v>
      </c>
      <c r="L71" s="21">
        <f t="shared" si="13"/>
        <v>0</v>
      </c>
      <c r="M71" s="19">
        <f t="shared" si="14"/>
        <v>398300</v>
      </c>
      <c r="N71" s="21">
        <f t="shared" si="15"/>
        <v>8.6020344254152121</v>
      </c>
      <c r="P71" s="30"/>
    </row>
    <row r="72" spans="1:16" ht="54" customHeight="1" x14ac:dyDescent="0.2">
      <c r="A72" s="4" t="s">
        <v>144</v>
      </c>
      <c r="B72" s="47" t="s">
        <v>145</v>
      </c>
      <c r="C72" s="19">
        <v>59200</v>
      </c>
      <c r="D72" s="19">
        <v>40700</v>
      </c>
      <c r="E72" s="19">
        <f t="shared" si="8"/>
        <v>-18500</v>
      </c>
      <c r="F72" s="20">
        <f t="shared" si="9"/>
        <v>-31.25</v>
      </c>
      <c r="G72" s="19">
        <v>40700</v>
      </c>
      <c r="H72" s="19">
        <f t="shared" si="10"/>
        <v>0</v>
      </c>
      <c r="I72" s="20">
        <f t="shared" si="11"/>
        <v>0</v>
      </c>
      <c r="J72" s="19">
        <v>40700</v>
      </c>
      <c r="K72" s="19">
        <f t="shared" si="12"/>
        <v>0</v>
      </c>
      <c r="L72" s="21">
        <f t="shared" si="13"/>
        <v>0</v>
      </c>
      <c r="M72" s="19">
        <f t="shared" si="14"/>
        <v>-18500</v>
      </c>
      <c r="N72" s="21">
        <f t="shared" si="15"/>
        <v>-31.25</v>
      </c>
      <c r="P72" s="30"/>
    </row>
    <row r="73" spans="1:16" ht="56.25" customHeight="1" x14ac:dyDescent="0.2">
      <c r="A73" s="4" t="s">
        <v>49</v>
      </c>
      <c r="B73" s="47" t="s">
        <v>146</v>
      </c>
      <c r="C73" s="19">
        <v>3000000</v>
      </c>
      <c r="D73" s="19">
        <v>3000000</v>
      </c>
      <c r="E73" s="19">
        <f t="shared" si="8"/>
        <v>0</v>
      </c>
      <c r="F73" s="20">
        <f t="shared" si="9"/>
        <v>0</v>
      </c>
      <c r="G73" s="19">
        <v>3000000</v>
      </c>
      <c r="H73" s="19">
        <f t="shared" si="10"/>
        <v>0</v>
      </c>
      <c r="I73" s="20">
        <f t="shared" si="11"/>
        <v>0</v>
      </c>
      <c r="J73" s="19">
        <v>3000000</v>
      </c>
      <c r="K73" s="19">
        <f t="shared" si="12"/>
        <v>0</v>
      </c>
      <c r="L73" s="21">
        <f t="shared" si="13"/>
        <v>0</v>
      </c>
      <c r="M73" s="19">
        <f t="shared" si="14"/>
        <v>0</v>
      </c>
      <c r="N73" s="21">
        <f t="shared" si="15"/>
        <v>0</v>
      </c>
      <c r="P73" s="30"/>
    </row>
    <row r="74" spans="1:16" ht="18" customHeight="1" x14ac:dyDescent="0.2">
      <c r="A74" s="48" t="s">
        <v>159</v>
      </c>
      <c r="B74" s="47" t="s">
        <v>160</v>
      </c>
      <c r="C74" s="19">
        <f>C75</f>
        <v>0</v>
      </c>
      <c r="D74" s="19">
        <f>D75</f>
        <v>798500</v>
      </c>
      <c r="E74" s="19">
        <f t="shared" si="8"/>
        <v>798500</v>
      </c>
      <c r="F74" s="20">
        <v>0</v>
      </c>
      <c r="G74" s="19">
        <f>G75</f>
        <v>0</v>
      </c>
      <c r="H74" s="19">
        <f t="shared" si="10"/>
        <v>-798500</v>
      </c>
      <c r="I74" s="20">
        <f t="shared" si="11"/>
        <v>-100</v>
      </c>
      <c r="J74" s="19">
        <f>J75</f>
        <v>0</v>
      </c>
      <c r="K74" s="19">
        <f t="shared" si="12"/>
        <v>0</v>
      </c>
      <c r="L74" s="21">
        <v>0</v>
      </c>
      <c r="M74" s="19">
        <f t="shared" si="14"/>
        <v>0</v>
      </c>
      <c r="N74" s="21">
        <v>0</v>
      </c>
      <c r="P74" s="30"/>
    </row>
    <row r="75" spans="1:16" ht="18" customHeight="1" x14ac:dyDescent="0.2">
      <c r="A75" s="48" t="s">
        <v>161</v>
      </c>
      <c r="B75" s="47" t="s">
        <v>162</v>
      </c>
      <c r="C75" s="19">
        <v>0</v>
      </c>
      <c r="D75" s="19">
        <v>798500</v>
      </c>
      <c r="E75" s="19">
        <f t="shared" ref="E75:E82" si="16">D75-C75</f>
        <v>798500</v>
      </c>
      <c r="F75" s="20">
        <v>0</v>
      </c>
      <c r="G75" s="19"/>
      <c r="H75" s="19">
        <f t="shared" ref="H75:H82" si="17">G75-D75</f>
        <v>-798500</v>
      </c>
      <c r="I75" s="20">
        <f t="shared" ref="I75:I82" si="18">(G75/D75*100-100)</f>
        <v>-100</v>
      </c>
      <c r="J75" s="19"/>
      <c r="K75" s="19">
        <f t="shared" ref="K75:K82" si="19">J75-G75</f>
        <v>0</v>
      </c>
      <c r="L75" s="21">
        <v>0</v>
      </c>
      <c r="M75" s="19">
        <f t="shared" ref="M75:M82" si="20">J75-C75</f>
        <v>0</v>
      </c>
      <c r="N75" s="21">
        <v>0</v>
      </c>
      <c r="P75" s="30"/>
    </row>
    <row r="76" spans="1:16" s="7" customFormat="1" ht="26.25" customHeight="1" x14ac:dyDescent="0.2">
      <c r="A76" s="2" t="s">
        <v>33</v>
      </c>
      <c r="B76" s="40" t="s">
        <v>34</v>
      </c>
      <c r="C76" s="16">
        <f>C77</f>
        <v>8238511400</v>
      </c>
      <c r="D76" s="16">
        <f>D77</f>
        <v>7347022700</v>
      </c>
      <c r="E76" s="16">
        <f t="shared" si="16"/>
        <v>-891488700</v>
      </c>
      <c r="F76" s="17">
        <f t="shared" ref="F75:F82" si="21">(D76/C76*100-100)</f>
        <v>-10.820992491434794</v>
      </c>
      <c r="G76" s="16">
        <f>G77</f>
        <v>7057411200</v>
      </c>
      <c r="H76" s="16">
        <f t="shared" si="17"/>
        <v>-289611500</v>
      </c>
      <c r="I76" s="17">
        <f t="shared" si="18"/>
        <v>-3.9418892771353455</v>
      </c>
      <c r="J76" s="16">
        <f>J77</f>
        <v>6521859900</v>
      </c>
      <c r="K76" s="16">
        <f t="shared" si="19"/>
        <v>-535551300</v>
      </c>
      <c r="L76" s="18">
        <f t="shared" ref="L75:L82" si="22">(J76/G76*100-100)</f>
        <v>-7.5884950560908209</v>
      </c>
      <c r="M76" s="16">
        <f t="shared" si="20"/>
        <v>-1716651500</v>
      </c>
      <c r="N76" s="18">
        <f t="shared" ref="N75:N82" si="23">(J76/C76*100-100)</f>
        <v>-20.836913571546432</v>
      </c>
      <c r="O76" s="22"/>
      <c r="P76" s="26"/>
    </row>
    <row r="77" spans="1:16" ht="21.75" customHeight="1" x14ac:dyDescent="0.2">
      <c r="A77" s="3" t="s">
        <v>157</v>
      </c>
      <c r="B77" s="44" t="s">
        <v>158</v>
      </c>
      <c r="C77" s="19">
        <f>SUM(C78:C81)</f>
        <v>8238511400</v>
      </c>
      <c r="D77" s="19">
        <f>SUM(D78:D81)</f>
        <v>7347022700</v>
      </c>
      <c r="E77" s="19">
        <f t="shared" si="16"/>
        <v>-891488700</v>
      </c>
      <c r="F77" s="20">
        <f t="shared" si="21"/>
        <v>-10.820992491434794</v>
      </c>
      <c r="G77" s="19">
        <f>SUM(G78:G81)</f>
        <v>7057411200</v>
      </c>
      <c r="H77" s="19">
        <f t="shared" si="17"/>
        <v>-289611500</v>
      </c>
      <c r="I77" s="20">
        <f t="shared" si="18"/>
        <v>-3.9418892771353455</v>
      </c>
      <c r="J77" s="19">
        <f>SUM(J78:J81)</f>
        <v>6521859900</v>
      </c>
      <c r="K77" s="19">
        <f t="shared" si="19"/>
        <v>-535551300</v>
      </c>
      <c r="L77" s="21">
        <f t="shared" si="22"/>
        <v>-7.5884950560908209</v>
      </c>
      <c r="M77" s="19">
        <f t="shared" si="20"/>
        <v>-1716651500</v>
      </c>
      <c r="N77" s="21">
        <f t="shared" si="23"/>
        <v>-20.836913571546432</v>
      </c>
      <c r="O77" s="23"/>
      <c r="P77" s="30"/>
    </row>
    <row r="78" spans="1:16" ht="20.25" customHeight="1" x14ac:dyDescent="0.2">
      <c r="A78" s="3" t="s">
        <v>147</v>
      </c>
      <c r="B78" s="44" t="s">
        <v>45</v>
      </c>
      <c r="C78" s="19">
        <v>401210100</v>
      </c>
      <c r="D78" s="19">
        <v>307870200</v>
      </c>
      <c r="E78" s="19">
        <f t="shared" si="16"/>
        <v>-93339900</v>
      </c>
      <c r="F78" s="20">
        <f t="shared" si="21"/>
        <v>-23.264593787643932</v>
      </c>
      <c r="G78" s="19">
        <v>0</v>
      </c>
      <c r="H78" s="19">
        <f t="shared" si="17"/>
        <v>-307870200</v>
      </c>
      <c r="I78" s="20">
        <f t="shared" si="18"/>
        <v>-100</v>
      </c>
      <c r="J78" s="19">
        <v>0</v>
      </c>
      <c r="K78" s="19">
        <f t="shared" si="19"/>
        <v>0</v>
      </c>
      <c r="L78" s="21" t="e">
        <f t="shared" si="22"/>
        <v>#DIV/0!</v>
      </c>
      <c r="M78" s="19">
        <f t="shared" si="20"/>
        <v>-401210100</v>
      </c>
      <c r="N78" s="21">
        <f t="shared" si="23"/>
        <v>-100</v>
      </c>
      <c r="O78" s="23"/>
      <c r="P78" s="30"/>
    </row>
    <row r="79" spans="1:16" ht="29.25" customHeight="1" x14ac:dyDescent="0.2">
      <c r="A79" s="3" t="s">
        <v>148</v>
      </c>
      <c r="B79" s="44" t="s">
        <v>35</v>
      </c>
      <c r="C79" s="19">
        <v>2886486600</v>
      </c>
      <c r="D79" s="19">
        <v>1650859000</v>
      </c>
      <c r="E79" s="19">
        <f t="shared" si="16"/>
        <v>-1235627600</v>
      </c>
      <c r="F79" s="20">
        <f t="shared" si="21"/>
        <v>-42.807321537539792</v>
      </c>
      <c r="G79" s="19">
        <v>1640027500</v>
      </c>
      <c r="H79" s="19">
        <f t="shared" si="17"/>
        <v>-10831500</v>
      </c>
      <c r="I79" s="20">
        <f t="shared" si="18"/>
        <v>-0.65611296906639893</v>
      </c>
      <c r="J79" s="19">
        <v>1100514500</v>
      </c>
      <c r="K79" s="19">
        <f t="shared" si="19"/>
        <v>-539513000</v>
      </c>
      <c r="L79" s="21">
        <f t="shared" si="22"/>
        <v>-32.896582526817383</v>
      </c>
      <c r="M79" s="19">
        <f t="shared" si="20"/>
        <v>-1785972100</v>
      </c>
      <c r="N79" s="21">
        <f t="shared" si="23"/>
        <v>-61.873562828942283</v>
      </c>
      <c r="P79" s="30"/>
    </row>
    <row r="80" spans="1:16" ht="20.100000000000001" customHeight="1" x14ac:dyDescent="0.2">
      <c r="A80" s="3" t="s">
        <v>149</v>
      </c>
      <c r="B80" s="44" t="s">
        <v>46</v>
      </c>
      <c r="C80" s="19">
        <v>4851418400</v>
      </c>
      <c r="D80" s="19">
        <v>5277030100</v>
      </c>
      <c r="E80" s="19">
        <f t="shared" si="16"/>
        <v>425611700</v>
      </c>
      <c r="F80" s="20">
        <f t="shared" si="21"/>
        <v>8.7729332930756954</v>
      </c>
      <c r="G80" s="19">
        <v>5301981400</v>
      </c>
      <c r="H80" s="19">
        <f t="shared" si="17"/>
        <v>24951300</v>
      </c>
      <c r="I80" s="20">
        <f t="shared" si="18"/>
        <v>0.47282845705200316</v>
      </c>
      <c r="J80" s="19">
        <v>5306134000</v>
      </c>
      <c r="K80" s="19">
        <f t="shared" si="19"/>
        <v>4152600</v>
      </c>
      <c r="L80" s="21">
        <f t="shared" si="22"/>
        <v>7.8321662916437162E-2</v>
      </c>
      <c r="M80" s="19">
        <f t="shared" si="20"/>
        <v>454715600</v>
      </c>
      <c r="N80" s="21">
        <f t="shared" si="23"/>
        <v>9.3728382610743353</v>
      </c>
      <c r="P80" s="30"/>
    </row>
    <row r="81" spans="1:16" ht="20.100000000000001" customHeight="1" x14ac:dyDescent="0.2">
      <c r="A81" s="3" t="s">
        <v>150</v>
      </c>
      <c r="B81" s="44" t="s">
        <v>36</v>
      </c>
      <c r="C81" s="19">
        <v>99396300</v>
      </c>
      <c r="D81" s="19">
        <v>111263400</v>
      </c>
      <c r="E81" s="19">
        <f t="shared" si="16"/>
        <v>11867100</v>
      </c>
      <c r="F81" s="20">
        <f t="shared" si="21"/>
        <v>11.939176810404419</v>
      </c>
      <c r="G81" s="19">
        <v>115402300</v>
      </c>
      <c r="H81" s="19">
        <f t="shared" si="17"/>
        <v>4138900</v>
      </c>
      <c r="I81" s="20">
        <f t="shared" si="18"/>
        <v>3.7199114893127501</v>
      </c>
      <c r="J81" s="19">
        <v>115211400</v>
      </c>
      <c r="K81" s="19">
        <f t="shared" si="19"/>
        <v>-190900</v>
      </c>
      <c r="L81" s="21">
        <f t="shared" si="22"/>
        <v>-0.16542131309341812</v>
      </c>
      <c r="M81" s="19">
        <f t="shared" si="20"/>
        <v>15815100</v>
      </c>
      <c r="N81" s="21">
        <f t="shared" si="23"/>
        <v>15.911155646638761</v>
      </c>
      <c r="P81" s="30"/>
    </row>
    <row r="82" spans="1:16" s="7" customFormat="1" ht="20.100000000000001" customHeight="1" x14ac:dyDescent="0.2">
      <c r="A82" s="2"/>
      <c r="B82" s="39" t="s">
        <v>37</v>
      </c>
      <c r="C82" s="28">
        <f>C8+C76</f>
        <v>14170587600</v>
      </c>
      <c r="D82" s="28">
        <f>D8+D76</f>
        <v>14059278928</v>
      </c>
      <c r="E82" s="16">
        <f t="shared" si="16"/>
        <v>-111308672</v>
      </c>
      <c r="F82" s="17">
        <f t="shared" si="21"/>
        <v>-0.78549087124658001</v>
      </c>
      <c r="G82" s="28">
        <f>G8+G76</f>
        <v>13973543421</v>
      </c>
      <c r="H82" s="16">
        <f t="shared" si="17"/>
        <v>-85735507</v>
      </c>
      <c r="I82" s="17">
        <f t="shared" si="18"/>
        <v>-0.60981439687672889</v>
      </c>
      <c r="J82" s="28">
        <f>J8+J76</f>
        <v>13700197558</v>
      </c>
      <c r="K82" s="16">
        <f t="shared" si="19"/>
        <v>-273345863</v>
      </c>
      <c r="L82" s="18">
        <f t="shared" si="22"/>
        <v>-1.9561671278682553</v>
      </c>
      <c r="M82" s="16">
        <f t="shared" si="20"/>
        <v>-470390042</v>
      </c>
      <c r="N82" s="18">
        <f t="shared" si="23"/>
        <v>-3.3194815577019483</v>
      </c>
      <c r="P82" s="26"/>
    </row>
    <row r="84" spans="1:16" x14ac:dyDescent="0.2">
      <c r="L84" s="31"/>
      <c r="M84" s="31"/>
      <c r="N84" s="31"/>
    </row>
    <row r="85" spans="1:16" x14ac:dyDescent="0.2">
      <c r="L85" s="31"/>
      <c r="M85" s="31"/>
      <c r="N85" s="31"/>
    </row>
    <row r="86" spans="1:16" x14ac:dyDescent="0.2">
      <c r="L86" s="31"/>
      <c r="M86" s="31"/>
      <c r="N86" s="31"/>
    </row>
    <row r="87" spans="1:16" x14ac:dyDescent="0.2">
      <c r="L87" s="31"/>
      <c r="M87" s="31"/>
      <c r="N87" s="31"/>
    </row>
    <row r="88" spans="1:16" x14ac:dyDescent="0.2">
      <c r="L88" s="31"/>
      <c r="M88" s="31"/>
      <c r="N88" s="31"/>
    </row>
    <row r="89" spans="1:16" x14ac:dyDescent="0.2">
      <c r="F89" s="24"/>
      <c r="N89" s="25"/>
    </row>
    <row r="90" spans="1:16" x14ac:dyDescent="0.2">
      <c r="F90" s="24"/>
    </row>
    <row r="91" spans="1:16" x14ac:dyDescent="0.2">
      <c r="D91" s="24"/>
      <c r="F91" s="24"/>
      <c r="N91" s="25"/>
    </row>
    <row r="92" spans="1:16" x14ac:dyDescent="0.2">
      <c r="D92" s="24"/>
      <c r="E92" s="24"/>
      <c r="J92" s="29"/>
    </row>
    <row r="94" spans="1:16" x14ac:dyDescent="0.2">
      <c r="F94" s="24"/>
      <c r="J94" s="29"/>
      <c r="L94" s="13"/>
    </row>
    <row r="101" spans="8:8" x14ac:dyDescent="0.2">
      <c r="H101" s="24"/>
    </row>
    <row r="102" spans="8:8" x14ac:dyDescent="0.2">
      <c r="H102" s="24"/>
    </row>
  </sheetData>
  <autoFilter ref="A7:N82" xr:uid="{00000000-0009-0000-0000-000000000000}"/>
  <mergeCells count="12">
    <mergeCell ref="M1:N1"/>
    <mergeCell ref="M5:N5"/>
    <mergeCell ref="A3:K3"/>
    <mergeCell ref="A5:A6"/>
    <mergeCell ref="B5:B6"/>
    <mergeCell ref="C5:C6"/>
    <mergeCell ref="D5:D6"/>
    <mergeCell ref="E5:F5"/>
    <mergeCell ref="G5:G6"/>
    <mergeCell ref="H5:I5"/>
    <mergeCell ref="J5:J6"/>
    <mergeCell ref="K5:L5"/>
  </mergeCells>
  <pageMargins left="0.39370078740157483" right="0.39370078740157483" top="0.78740157480314965" bottom="0.39370078740157483" header="0.39370078740157483" footer="0"/>
  <pageSetup paperSize="9" scale="60" orientation="landscape" r:id="rId1"/>
  <headerFooter>
    <oddHeader>&amp;C&amp;P</oddHead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</vt:lpstr>
      <vt:lpstr>'приложение №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2025-12-10T08:38:58Z</dcterms:modified>
</cp:coreProperties>
</file>